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Projects\EPA\GSA\24035 68HERC24F0248 Cybersecurity at DW and WW Systems\Task 3 Assessments\WCAT\External WCAT\"/>
    </mc:Choice>
  </mc:AlternateContent>
  <xr:revisionPtr revIDLastSave="0" documentId="13_ncr:1_{027579D2-9D1C-440F-9F97-ED8B4E894BDF}" xr6:coauthVersionLast="47" xr6:coauthVersionMax="47" xr10:uidLastSave="{00000000-0000-0000-0000-000000000000}"/>
  <bookViews>
    <workbookView xWindow="28680" yWindow="-120" windowWidth="29040" windowHeight="15840" tabRatio="836" xr2:uid="{C7D3CA6A-FA56-4B40-8B42-38B32D4BF50F}"/>
  </bookViews>
  <sheets>
    <sheet name="Introduction" sheetId="22" r:id="rId1"/>
    <sheet name="How To Use" sheetId="25" r:id="rId2"/>
    <sheet name="Assessment Workbook" sheetId="2" r:id="rId3"/>
    <sheet name="_DataTable" sheetId="13" state="hidden" r:id="rId4"/>
    <sheet name="_Guidance Checklist text" sheetId="26" state="hidden" r:id="rId5"/>
    <sheet name="Assessment Report" sheetId="21" r:id="rId6"/>
    <sheet name="Risk Mitigation Plan" sheetId="9" r:id="rId7"/>
    <sheet name="_ChecklistNumbers" sheetId="18" state="hidden" r:id="rId8"/>
    <sheet name="_Question" sheetId="17" state="hidden" r:id="rId9"/>
    <sheet name="_Recommendation" sheetId="16" state="hidden" r:id="rId10"/>
    <sheet name="_WWSNotes" sheetId="23" state="hidden" r:id="rId11"/>
  </sheets>
  <definedNames>
    <definedName name="_ftn1" localSheetId="2">'_Guidance Checklist text'!$B$53</definedName>
    <definedName name="_ftnref1" localSheetId="2">'_Guidance Checklist text'!$B$50</definedName>
    <definedName name="_xlnm.Print_Area" localSheetId="5">'Assessment Report'!$A$1:$G$60</definedName>
    <definedName name="_xlnm.Print_Area" localSheetId="6">'Risk Mitigation Plan'!$A$1:$I$258</definedName>
  </definedNames>
  <calcPr calcId="191029"/>
  <pivotCaches>
    <pivotCache cacheId="8"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G12" i="2"/>
  <c r="E12" i="2"/>
  <c r="B20" i="21" s="1"/>
  <c r="G14" i="2"/>
  <c r="G13" i="2"/>
  <c r="E11" i="2"/>
  <c r="B19" i="21" s="1"/>
  <c r="E5" i="21"/>
  <c r="E4" i="21"/>
  <c r="A14" i="21" s="1"/>
  <c r="B60" i="21"/>
  <c r="B57" i="21"/>
  <c r="B54" i="21"/>
  <c r="B29" i="21"/>
  <c r="B30" i="21"/>
  <c r="B31" i="21"/>
  <c r="B32" i="21"/>
  <c r="B33" i="21"/>
  <c r="B34" i="21"/>
  <c r="B35" i="21"/>
  <c r="B36" i="21"/>
  <c r="B37" i="21"/>
  <c r="B38" i="21"/>
  <c r="B39" i="21"/>
  <c r="B40" i="21"/>
  <c r="B41" i="21"/>
  <c r="B42" i="21"/>
  <c r="B43" i="21"/>
  <c r="B44" i="21"/>
  <c r="B45" i="21"/>
  <c r="B46" i="21"/>
  <c r="B47" i="21"/>
  <c r="B48" i="21"/>
  <c r="B49" i="21"/>
  <c r="B50" i="21"/>
  <c r="B51" i="21"/>
  <c r="B28" i="21"/>
  <c r="B25" i="21"/>
  <c r="B24" i="21"/>
  <c r="B21" i="21"/>
  <c r="B22" i="21"/>
  <c r="B23" i="21"/>
  <c r="E55" i="2"/>
  <c r="E50" i="2"/>
  <c r="E47" i="2"/>
  <c r="E44" i="2"/>
  <c r="E43" i="2"/>
  <c r="E42" i="2"/>
  <c r="E41" i="2"/>
  <c r="E40" i="2"/>
  <c r="E39" i="2"/>
  <c r="E38" i="2"/>
  <c r="E37" i="2"/>
  <c r="E36" i="2"/>
  <c r="E35" i="2"/>
  <c r="E34" i="2"/>
  <c r="E33" i="2"/>
  <c r="E32" i="2"/>
  <c r="E31" i="2"/>
  <c r="E30" i="2"/>
  <c r="E29" i="2"/>
  <c r="E28" i="2"/>
  <c r="E27" i="2"/>
  <c r="E26" i="2"/>
  <c r="E25" i="2"/>
  <c r="E24" i="2"/>
  <c r="E23" i="2"/>
  <c r="E22" i="2"/>
  <c r="E21" i="2"/>
  <c r="E18" i="2"/>
  <c r="E17" i="2"/>
  <c r="E15" i="2"/>
  <c r="E14" i="2"/>
  <c r="E13" i="2"/>
  <c r="G55" i="2"/>
  <c r="G50" i="2"/>
  <c r="G47" i="2"/>
  <c r="G44" i="2"/>
  <c r="G43" i="2"/>
  <c r="G42" i="2"/>
  <c r="G41" i="2"/>
  <c r="G40" i="2"/>
  <c r="G39" i="2"/>
  <c r="G38" i="2"/>
  <c r="G37" i="2"/>
  <c r="G36" i="2"/>
  <c r="G35" i="2"/>
  <c r="G34" i="2"/>
  <c r="G33" i="2"/>
  <c r="G32" i="2"/>
  <c r="G31" i="2"/>
  <c r="G30" i="2"/>
  <c r="G29" i="2"/>
  <c r="G28" i="2"/>
  <c r="G27" i="2"/>
  <c r="G26" i="2"/>
  <c r="G25" i="2"/>
  <c r="G24" i="2"/>
  <c r="G23" i="2"/>
  <c r="G22" i="2"/>
  <c r="G21" i="2"/>
  <c r="G18" i="2"/>
  <c r="G17" i="2"/>
  <c r="G15" i="2"/>
  <c r="M3" i="13" l="1"/>
  <c r="M4" i="13"/>
  <c r="M5" i="13"/>
  <c r="M6" i="13"/>
  <c r="L40"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12" i="13"/>
  <c r="L8" i="13"/>
  <c r="L9" i="13"/>
  <c r="L10" i="13"/>
  <c r="L11" i="13"/>
  <c r="L7" i="13" l="1"/>
  <c r="F19" i="21"/>
  <c r="G258" i="9"/>
  <c r="G251" i="9"/>
  <c r="G244" i="9"/>
  <c r="G237" i="9"/>
  <c r="G230" i="9"/>
  <c r="G223" i="9"/>
  <c r="G216" i="9"/>
  <c r="G209" i="9"/>
  <c r="G202" i="9"/>
  <c r="G195" i="9"/>
  <c r="G188" i="9"/>
  <c r="G181" i="9"/>
  <c r="G174" i="9"/>
  <c r="G167" i="9"/>
  <c r="G160" i="9"/>
  <c r="G153" i="9"/>
  <c r="G146" i="9"/>
  <c r="G139" i="9"/>
  <c r="G132" i="9"/>
  <c r="G125" i="9"/>
  <c r="G118" i="9"/>
  <c r="G111" i="9"/>
  <c r="G104" i="9"/>
  <c r="G97" i="9"/>
  <c r="G90" i="9"/>
  <c r="G83" i="9"/>
  <c r="G76" i="9"/>
  <c r="G69" i="9"/>
  <c r="G62" i="9"/>
  <c r="G55" i="9"/>
  <c r="G48" i="9"/>
  <c r="G41" i="9"/>
  <c r="G34" i="9"/>
  <c r="F4" i="9"/>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D40" i="13"/>
  <c r="D39" i="13"/>
  <c r="D38"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12" i="13"/>
  <c r="D8" i="13"/>
  <c r="D9" i="13"/>
  <c r="D10" i="13"/>
  <c r="D11" i="13"/>
  <c r="D7" i="13"/>
  <c r="E19" i="21"/>
  <c r="E20" i="21"/>
  <c r="E21" i="21"/>
  <c r="E22" i="21"/>
  <c r="E37" i="13"/>
  <c r="J4" i="13"/>
  <c r="J5" i="13"/>
  <c r="J6" i="13"/>
  <c r="J3" i="13"/>
  <c r="G6" i="13"/>
  <c r="E30" i="21"/>
  <c r="E31" i="21"/>
  <c r="E32" i="21"/>
  <c r="E33" i="21"/>
  <c r="E34" i="21"/>
  <c r="E35" i="21"/>
  <c r="E36" i="21"/>
  <c r="E37" i="21"/>
  <c r="E38" i="21"/>
  <c r="E39" i="21"/>
  <c r="E40" i="21"/>
  <c r="E41" i="21"/>
  <c r="E42" i="21"/>
  <c r="E43" i="21"/>
  <c r="E44" i="21"/>
  <c r="E45" i="21"/>
  <c r="E46" i="21"/>
  <c r="E47" i="21"/>
  <c r="E48" i="21"/>
  <c r="E49" i="21"/>
  <c r="E50" i="21"/>
  <c r="E51" i="21"/>
  <c r="F29" i="21"/>
  <c r="F30" i="21"/>
  <c r="F31" i="21"/>
  <c r="F32" i="21"/>
  <c r="F33" i="21"/>
  <c r="F34" i="21"/>
  <c r="F35" i="21"/>
  <c r="F36" i="21"/>
  <c r="F37" i="21"/>
  <c r="F38" i="21"/>
  <c r="F39" i="21"/>
  <c r="F40" i="21"/>
  <c r="F41" i="21"/>
  <c r="F42" i="21"/>
  <c r="F43" i="21"/>
  <c r="F44" i="21"/>
  <c r="F45" i="21"/>
  <c r="F46" i="21"/>
  <c r="F47" i="21"/>
  <c r="F48" i="21"/>
  <c r="F49" i="21"/>
  <c r="F50" i="21"/>
  <c r="F51" i="21"/>
  <c r="E29" i="21"/>
  <c r="F25" i="21"/>
  <c r="F24" i="21"/>
  <c r="E25" i="21"/>
  <c r="E24" i="21"/>
  <c r="B252" i="9"/>
  <c r="A252" i="9" s="1"/>
  <c r="G253" i="9"/>
  <c r="G252" i="9"/>
  <c r="E40" i="13"/>
  <c r="E39" i="13"/>
  <c r="E13" i="13"/>
  <c r="E14" i="13"/>
  <c r="E15" i="13"/>
  <c r="E16" i="13"/>
  <c r="E17" i="13"/>
  <c r="E18" i="13"/>
  <c r="E19" i="13"/>
  <c r="E20" i="13"/>
  <c r="E21" i="13"/>
  <c r="E22" i="13"/>
  <c r="E23" i="13"/>
  <c r="E24" i="13"/>
  <c r="E25" i="13"/>
  <c r="E26" i="13"/>
  <c r="E27" i="13"/>
  <c r="E28" i="13"/>
  <c r="E29" i="13"/>
  <c r="E30" i="13"/>
  <c r="E31" i="13"/>
  <c r="E32" i="13"/>
  <c r="E33" i="13"/>
  <c r="E34" i="13"/>
  <c r="E35" i="13"/>
  <c r="E36" i="13"/>
  <c r="E38" i="13"/>
  <c r="E12" i="13"/>
  <c r="J24" i="13" l="1"/>
  <c r="M24" i="13"/>
  <c r="J23" i="13"/>
  <c r="M23" i="13"/>
  <c r="J34" i="13"/>
  <c r="M34" i="13"/>
  <c r="J22" i="13"/>
  <c r="M22" i="13"/>
  <c r="J35" i="13"/>
  <c r="M35" i="13"/>
  <c r="J33" i="13"/>
  <c r="M33" i="13"/>
  <c r="J21" i="13"/>
  <c r="M21" i="13"/>
  <c r="J32" i="13"/>
  <c r="M32" i="13"/>
  <c r="J20" i="13"/>
  <c r="M20" i="13"/>
  <c r="J31" i="13"/>
  <c r="M31" i="13"/>
  <c r="J40" i="13"/>
  <c r="M40" i="13"/>
  <c r="J18" i="13"/>
  <c r="M18" i="13"/>
  <c r="J29" i="13"/>
  <c r="M29" i="13"/>
  <c r="J17" i="13"/>
  <c r="M17" i="13"/>
  <c r="J28" i="13"/>
  <c r="M28" i="13"/>
  <c r="J16" i="13"/>
  <c r="M16" i="13"/>
  <c r="J30" i="13"/>
  <c r="M30" i="13"/>
  <c r="G39" i="13"/>
  <c r="M39" i="13"/>
  <c r="J37" i="13"/>
  <c r="M37" i="13"/>
  <c r="J27" i="13"/>
  <c r="M27" i="13"/>
  <c r="J12" i="13"/>
  <c r="M12" i="13"/>
  <c r="J26" i="13"/>
  <c r="M26" i="13"/>
  <c r="J14" i="13"/>
  <c r="M14" i="13"/>
  <c r="J36" i="13"/>
  <c r="M36" i="13"/>
  <c r="J19" i="13"/>
  <c r="M19" i="13"/>
  <c r="J15" i="13"/>
  <c r="M15" i="13"/>
  <c r="J38" i="13"/>
  <c r="M38" i="13"/>
  <c r="J25" i="13"/>
  <c r="M25" i="13"/>
  <c r="J13" i="13"/>
  <c r="M13" i="13"/>
  <c r="J39" i="13"/>
  <c r="I6" i="13"/>
  <c r="H6" i="13"/>
  <c r="I39" i="13"/>
  <c r="H39" i="13"/>
  <c r="A15" i="9"/>
  <c r="G246" i="9"/>
  <c r="G245" i="9"/>
  <c r="B245" i="9"/>
  <c r="A245" i="9" s="1"/>
  <c r="G239" i="9"/>
  <c r="G238" i="9"/>
  <c r="B238" i="9"/>
  <c r="A238" i="9" s="1"/>
  <c r="G232" i="9"/>
  <c r="G231" i="9"/>
  <c r="B231" i="9"/>
  <c r="A231" i="9" s="1"/>
  <c r="G225" i="9"/>
  <c r="G224" i="9"/>
  <c r="B224" i="9"/>
  <c r="A224" i="9" s="1"/>
  <c r="G218" i="9"/>
  <c r="G217" i="9"/>
  <c r="B217" i="9"/>
  <c r="A217" i="9" s="1"/>
  <c r="G211" i="9"/>
  <c r="G210" i="9"/>
  <c r="B210" i="9"/>
  <c r="A210" i="9" s="1"/>
  <c r="G204" i="9"/>
  <c r="G203" i="9"/>
  <c r="B203" i="9"/>
  <c r="A203" i="9" s="1"/>
  <c r="G197" i="9"/>
  <c r="G196" i="9"/>
  <c r="B196" i="9"/>
  <c r="A196" i="9" s="1"/>
  <c r="G190" i="9"/>
  <c r="G189" i="9"/>
  <c r="B189" i="9"/>
  <c r="A189" i="9" s="1"/>
  <c r="G183" i="9"/>
  <c r="G182" i="9"/>
  <c r="B182" i="9"/>
  <c r="G176" i="9"/>
  <c r="G175" i="9"/>
  <c r="B175" i="9"/>
  <c r="A175" i="9" s="1"/>
  <c r="G169" i="9"/>
  <c r="G168" i="9"/>
  <c r="B168" i="9"/>
  <c r="A168" i="9" s="1"/>
  <c r="G162" i="9"/>
  <c r="G161" i="9"/>
  <c r="B161" i="9"/>
  <c r="A161" i="9" s="1"/>
  <c r="G155" i="9"/>
  <c r="G154" i="9"/>
  <c r="B154" i="9"/>
  <c r="A154" i="9" s="1"/>
  <c r="G148" i="9"/>
  <c r="G147" i="9"/>
  <c r="B147" i="9"/>
  <c r="A147" i="9" s="1"/>
  <c r="G141" i="9"/>
  <c r="G140" i="9"/>
  <c r="B140" i="9"/>
  <c r="A140" i="9" s="1"/>
  <c r="G134" i="9"/>
  <c r="G133" i="9"/>
  <c r="B133" i="9"/>
  <c r="A133" i="9" s="1"/>
  <c r="G127" i="9"/>
  <c r="G126" i="9"/>
  <c r="B126" i="9"/>
  <c r="A126" i="9" s="1"/>
  <c r="G120" i="9"/>
  <c r="G119" i="9"/>
  <c r="B119" i="9"/>
  <c r="A119" i="9" s="1"/>
  <c r="G113" i="9"/>
  <c r="G112" i="9"/>
  <c r="B112" i="9"/>
  <c r="A112" i="9" s="1"/>
  <c r="G106" i="9"/>
  <c r="G105" i="9"/>
  <c r="B105" i="9"/>
  <c r="A105" i="9" s="1"/>
  <c r="G99" i="9"/>
  <c r="G98" i="9"/>
  <c r="B98" i="9"/>
  <c r="A98" i="9" s="1"/>
  <c r="G92" i="9"/>
  <c r="G91" i="9"/>
  <c r="B91" i="9"/>
  <c r="A91" i="9" s="1"/>
  <c r="G85" i="9"/>
  <c r="G84" i="9"/>
  <c r="B84" i="9"/>
  <c r="A84" i="9" s="1"/>
  <c r="G78" i="9"/>
  <c r="G77" i="9"/>
  <c r="B77" i="9"/>
  <c r="A77" i="9" s="1"/>
  <c r="G71" i="9"/>
  <c r="G70" i="9"/>
  <c r="B70" i="9"/>
  <c r="A70" i="9" s="1"/>
  <c r="G64" i="9"/>
  <c r="G63" i="9"/>
  <c r="B63" i="9"/>
  <c r="A63" i="9" s="1"/>
  <c r="G57" i="9"/>
  <c r="G56" i="9"/>
  <c r="B56" i="9"/>
  <c r="A56" i="9" s="1"/>
  <c r="G50" i="9"/>
  <c r="G49" i="9"/>
  <c r="B49" i="9"/>
  <c r="A49" i="9" s="1"/>
  <c r="G43" i="9"/>
  <c r="G42" i="9"/>
  <c r="B42" i="9"/>
  <c r="A42" i="9" s="1"/>
  <c r="G36" i="9"/>
  <c r="G35" i="9"/>
  <c r="B35" i="9"/>
  <c r="A35" i="9" s="1"/>
  <c r="G29" i="9"/>
  <c r="G28" i="9"/>
  <c r="B28" i="9"/>
  <c r="A28" i="9" s="1"/>
  <c r="B21" i="9"/>
  <c r="A21" i="9" s="1"/>
  <c r="I3" i="13"/>
  <c r="G3" i="13"/>
  <c r="H3" i="13"/>
  <c r="G4" i="13"/>
  <c r="G5" i="13"/>
  <c r="E60" i="21"/>
  <c r="E57" i="21"/>
  <c r="E54" i="21"/>
  <c r="E28" i="21"/>
  <c r="E23" i="21"/>
  <c r="F6" i="9"/>
  <c r="F5" i="9"/>
  <c r="A182" i="9"/>
  <c r="I5" i="13" l="1"/>
  <c r="H5" i="13"/>
  <c r="I4" i="13"/>
  <c r="H4" i="13"/>
  <c r="F60" i="21"/>
  <c r="F57" i="21"/>
  <c r="F54" i="21"/>
  <c r="F28" i="21"/>
  <c r="F20" i="21"/>
  <c r="F21" i="21"/>
  <c r="F22" i="21"/>
  <c r="F23" i="21"/>
  <c r="E6" i="21"/>
  <c r="I32" i="13"/>
  <c r="I33" i="13"/>
  <c r="H34" i="13"/>
  <c r="I35" i="13"/>
  <c r="I36" i="13"/>
  <c r="I37" i="13"/>
  <c r="I38" i="13"/>
  <c r="G40" i="13"/>
  <c r="I31" i="13"/>
  <c r="I30" i="13"/>
  <c r="I29" i="13"/>
  <c r="E8" i="13"/>
  <c r="M8" i="13" s="1"/>
  <c r="E9" i="13"/>
  <c r="M9" i="13" s="1"/>
  <c r="E10" i="13"/>
  <c r="M10" i="13" s="1"/>
  <c r="E11" i="13"/>
  <c r="M11" i="13" s="1"/>
  <c r="I12" i="13"/>
  <c r="I13" i="13"/>
  <c r="H14" i="13"/>
  <c r="I15" i="13"/>
  <c r="I16" i="13"/>
  <c r="I17" i="13"/>
  <c r="I18" i="13"/>
  <c r="I19" i="13"/>
  <c r="I20" i="13"/>
  <c r="I21" i="13"/>
  <c r="I22" i="13"/>
  <c r="H23" i="13"/>
  <c r="I24" i="13"/>
  <c r="I25" i="13"/>
  <c r="I26" i="13"/>
  <c r="H27" i="13"/>
  <c r="I28" i="13"/>
  <c r="E7" i="13"/>
  <c r="M7" i="13" s="1"/>
  <c r="O3" i="13" s="1"/>
  <c r="O2" i="13" l="1"/>
  <c r="O1" i="13" s="1"/>
  <c r="G27" i="9" s="1"/>
  <c r="I11" i="13"/>
  <c r="J11" i="13"/>
  <c r="H10" i="13"/>
  <c r="J10" i="13"/>
  <c r="I9" i="13"/>
  <c r="J9" i="13"/>
  <c r="I8" i="13"/>
  <c r="J8" i="13"/>
  <c r="I7" i="13"/>
  <c r="J7" i="13"/>
  <c r="I34" i="13"/>
  <c r="G28" i="13"/>
  <c r="G23" i="13"/>
  <c r="G20" i="13"/>
  <c r="H12" i="13"/>
  <c r="I40" i="13"/>
  <c r="G12" i="13"/>
  <c r="H40" i="13"/>
  <c r="H28" i="13"/>
  <c r="G36" i="13"/>
  <c r="G35" i="13"/>
  <c r="H20" i="13"/>
  <c r="G34" i="13"/>
  <c r="H15" i="13"/>
  <c r="G19" i="13"/>
  <c r="H36" i="13"/>
  <c r="I27" i="13"/>
  <c r="I23" i="13"/>
  <c r="H19" i="13"/>
  <c r="G18" i="13"/>
  <c r="H35" i="13"/>
  <c r="G31" i="13"/>
  <c r="G15" i="13"/>
  <c r="H11" i="13"/>
  <c r="G38" i="13"/>
  <c r="H38" i="13"/>
  <c r="G27" i="13"/>
  <c r="G11" i="13"/>
  <c r="G26" i="13"/>
  <c r="G10" i="13"/>
  <c r="I14" i="13"/>
  <c r="H31" i="13"/>
  <c r="G30" i="13"/>
  <c r="G22" i="13"/>
  <c r="G14" i="13"/>
  <c r="H30" i="13"/>
  <c r="H22" i="13"/>
  <c r="G37" i="13"/>
  <c r="G29" i="13"/>
  <c r="G21" i="13"/>
  <c r="G13" i="13"/>
  <c r="H37" i="13"/>
  <c r="H29" i="13"/>
  <c r="H21" i="13"/>
  <c r="H13" i="13"/>
  <c r="I10" i="13"/>
  <c r="G7" i="13"/>
  <c r="H26" i="13"/>
  <c r="H18" i="13"/>
  <c r="H7" i="13"/>
  <c r="G33" i="13"/>
  <c r="G25" i="13"/>
  <c r="G17" i="13"/>
  <c r="G9" i="13"/>
  <c r="H33" i="13"/>
  <c r="H25" i="13"/>
  <c r="H17" i="13"/>
  <c r="H9" i="13"/>
  <c r="G32" i="13"/>
  <c r="G24" i="13"/>
  <c r="G16" i="13"/>
  <c r="G8" i="13"/>
  <c r="H32" i="13"/>
  <c r="H24" i="13"/>
  <c r="H16" i="13"/>
  <c r="H8" i="13"/>
  <c r="G21" i="9" l="1"/>
  <c r="G22" i="9"/>
</calcChain>
</file>

<file path=xl/sharedStrings.xml><?xml version="1.0" encoding="utf-8"?>
<sst xmlns="http://schemas.openxmlformats.org/spreadsheetml/2006/main" count="752" uniqueCount="264">
  <si>
    <t>What is the purpose of this checklist assessment?</t>
  </si>
  <si>
    <t>How should this checklist assessment be used?</t>
  </si>
  <si>
    <t>https://www.epa.gov/waterriskassessment/forms/cybersecurity-technical-assistance-water-utilities</t>
  </si>
  <si>
    <t>1)</t>
  </si>
  <si>
    <t>[1]</t>
  </si>
  <si>
    <t>The term “operational technology” means hardware and software that detects or causes a change through the direct monitoring or control of physical devices, processes, and events in the enterprise. Internet of Things Cybersecurity Improvement Act of 2020, 15 U.S.C. § 271(3)(6) (Public Law 116-207).</t>
  </si>
  <si>
    <t>[2]</t>
  </si>
  <si>
    <t>[3]</t>
  </si>
  <si>
    <t>[4]</t>
  </si>
  <si>
    <t>[6]</t>
  </si>
  <si>
    <t>[5]</t>
  </si>
  <si>
    <t>[7]</t>
  </si>
  <si>
    <t>https://www.isa.org/standards-and-publications/isa-standards/isa-iec-62443-series-of-standards</t>
  </si>
  <si>
    <t>References</t>
  </si>
  <si>
    <t>Version History</t>
  </si>
  <si>
    <t xml:space="preserve">An Industrial Control System is an information system used to control industrial processes such as manufacturing, product handling, production, and distribution. Industrial control systems include supervisory control and data acquisition systems, used to control geographically dispersed assets, as well as distributed control systems and smaller control systems using programmable logic controllers to control localized processes.
Link to NIST Computer Security Resource Center below: </t>
  </si>
  <si>
    <t>https://csrc.nist.gov/glossary/term/ics</t>
  </si>
  <si>
    <t>2)</t>
  </si>
  <si>
    <t>3)</t>
  </si>
  <si>
    <t>https://www.cisa.gov/cpg</t>
  </si>
  <si>
    <t>Utility ID:</t>
  </si>
  <si>
    <t>Topic</t>
  </si>
  <si>
    <t>Question</t>
  </si>
  <si>
    <t>Recommendation</t>
  </si>
  <si>
    <t>Yes</t>
  </si>
  <si>
    <t>No</t>
  </si>
  <si>
    <t>Checklist Number</t>
  </si>
  <si>
    <t>Topic Number</t>
  </si>
  <si>
    <t>In Progress</t>
  </si>
  <si>
    <t>Assessment Date:</t>
  </si>
  <si>
    <t>Assessor:</t>
  </si>
  <si>
    <t>Purpose</t>
  </si>
  <si>
    <t>Response</t>
  </si>
  <si>
    <t>Contents</t>
  </si>
  <si>
    <t>Cybersecurity Risk Mitigation Plan Actions</t>
  </si>
  <si>
    <t xml:space="preserve">Cybersecurity Risk Mitigation Plan </t>
  </si>
  <si>
    <t>Print Date:</t>
  </si>
  <si>
    <t xml:space="preserve"> </t>
  </si>
  <si>
    <t>Row Labels</t>
  </si>
  <si>
    <t>PivotTable Source</t>
  </si>
  <si>
    <t xml:space="preserve"> Question: </t>
  </si>
  <si>
    <t xml:space="preserve">Current Status: </t>
  </si>
  <si>
    <t xml:space="preserve">Target Completion Date: </t>
  </si>
  <si>
    <t xml:space="preserve">Involved Departments and/or Agencies: </t>
  </si>
  <si>
    <t xml:space="preserve">Planned Risk Mitigation Action: </t>
  </si>
  <si>
    <t>Explanation of Response</t>
  </si>
  <si>
    <t>Index</t>
  </si>
  <si>
    <t>Sum of Index</t>
  </si>
  <si>
    <t>Cybersecurity Assessment Report</t>
  </si>
  <si>
    <t>4)</t>
  </si>
  <si>
    <t>Please read the following instructions in their entirety prior to completing the assessment.</t>
  </si>
  <si>
    <t>Version 1.0 - 2/16/2023: Workbook created</t>
  </si>
  <si>
    <t>https://www.epa.gov/waterriskassessment/epa-cybersecurity-best-practices-water-sector</t>
  </si>
  <si>
    <t>Now open the 'Assessment Report' tab and export/paste the Cybersecurity Assessment Report into Word. To do this, press Ctrl+A twice and then Ctrl+C. Open a blank Word document and press Ctrl+V to export/paste the report into the document. The Cybersecurity Assessment Report displays all checklist questions regardless of response. You may edit the report as needed. The report content is displayed in one Word table.</t>
  </si>
  <si>
    <t>If you have questions on how to use this tool, please contact EPA's Cybersecurity Technical Assistance Program for the Water Sector at the link below:</t>
  </si>
  <si>
    <t>Plan Preparation/Last Modified Date:</t>
  </si>
  <si>
    <t>Note: If the answer to an assessment question is unknown, please select "No" as the response. The assessment can be updated later once an appropriate response is known.</t>
  </si>
  <si>
    <t>Now open the 'Risk Mitigation Plan' tab and export/paste the Cybersecurity Risk Mitigation Plan to Word. To do this, press Ctrl+A twice and then Ctrl+C. Open to a blank Word document and press Ctrl+V to export/paste into the document. The Cybersecurity Risk Mitigation Plan will only display checklist items answered "No" or "In Progress" during the assessment. You may edit the plan as needed, as questions answered "yes" will create blank rows at the end of the plan. The plan content is displayed in one Word table.</t>
  </si>
  <si>
    <t>CISA Cyber Resilience Review</t>
  </si>
  <si>
    <t xml:space="preserve">https://www.nist.gov/cyberframework  </t>
  </si>
  <si>
    <t>NIST Cybersecurity Framework</t>
  </si>
  <si>
    <t>AWWA, Cybersecurity Assessment Tool and Guidance</t>
  </si>
  <si>
    <t>https://www.awwa.org/Resources-Tools/Resource-Topics/Risk-Resilience/Cybersecurity-Guidance</t>
  </si>
  <si>
    <t>ISO, 27001 Information Security Management</t>
  </si>
  <si>
    <t xml:space="preserve">https://www.iso.org/isoiec-27001-information-security.html </t>
  </si>
  <si>
    <t>ISOA/IEC, 62443 series of standards</t>
  </si>
  <si>
    <t>EPA Water Cybersecurity Assessment Tool (WCAT)</t>
  </si>
  <si>
    <t>(Multiple Items)</t>
  </si>
  <si>
    <t>Filter Functionality_Yes</t>
  </si>
  <si>
    <t>Filter Functionality_No</t>
  </si>
  <si>
    <t>Filter Functionality_In Progress</t>
  </si>
  <si>
    <t>W/WS Notes</t>
  </si>
  <si>
    <t>https://www.epa.gov/system/files/documents/2023-03/230228_Cyber%20SS%20Guidance_508c.pdf</t>
  </si>
  <si>
    <t>Identify</t>
  </si>
  <si>
    <t>1.G/H.</t>
  </si>
  <si>
    <t>1.I.</t>
  </si>
  <si>
    <t>1.A.</t>
  </si>
  <si>
    <t>1.B.</t>
  </si>
  <si>
    <t>1.C.</t>
  </si>
  <si>
    <t>1.D.</t>
  </si>
  <si>
    <t>1.E.</t>
  </si>
  <si>
    <t>1.F.</t>
  </si>
  <si>
    <t>2.A.</t>
  </si>
  <si>
    <t>2.B.</t>
  </si>
  <si>
    <t>2.C.</t>
  </si>
  <si>
    <t>2.D.</t>
  </si>
  <si>
    <t>2.E.</t>
  </si>
  <si>
    <t>2.F.</t>
  </si>
  <si>
    <t>2.G.</t>
  </si>
  <si>
    <t>2.H.</t>
  </si>
  <si>
    <t>2.I.</t>
  </si>
  <si>
    <t>2.J.</t>
  </si>
  <si>
    <t>2.K.</t>
  </si>
  <si>
    <t>2.L.</t>
  </si>
  <si>
    <t>2.M.</t>
  </si>
  <si>
    <t>2.N.</t>
  </si>
  <si>
    <t>2.O.</t>
  </si>
  <si>
    <t>2.P.</t>
  </si>
  <si>
    <t>2.R.</t>
  </si>
  <si>
    <t>2.S.</t>
  </si>
  <si>
    <t>2.T.</t>
  </si>
  <si>
    <t>2.U.</t>
  </si>
  <si>
    <t>2.V.</t>
  </si>
  <si>
    <t>2.W.</t>
  </si>
  <si>
    <t>2.X.</t>
  </si>
  <si>
    <t>Protect</t>
  </si>
  <si>
    <t>3.A.</t>
  </si>
  <si>
    <t>Detect</t>
  </si>
  <si>
    <t>4.B.</t>
  </si>
  <si>
    <t>4.C.</t>
  </si>
  <si>
    <t>Respond</t>
  </si>
  <si>
    <t>4.A.</t>
  </si>
  <si>
    <t>Recover</t>
  </si>
  <si>
    <t>5.A.</t>
  </si>
  <si>
    <t>Identify
Protect
Detect
Respond
Recover</t>
  </si>
  <si>
    <t>2.Q.</t>
  </si>
  <si>
    <t>0.A</t>
  </si>
  <si>
    <t>0.B</t>
  </si>
  <si>
    <t>0.C</t>
  </si>
  <si>
    <t>Filter Functionality_Not Applicable</t>
  </si>
  <si>
    <t>0.D</t>
  </si>
  <si>
    <t>Not Applicable</t>
  </si>
  <si>
    <t>Link to Cybersecurity and Infrastructure Agency (CISA) Cross-Sector Cybersecurity Performance Goals below:</t>
  </si>
  <si>
    <t>This control number is included here to be consistent with the CISA CPGs but is not applicable to most WWSs.</t>
  </si>
  <si>
    <t>The checklist assessment questions and recommended actions to address the questions are extracted directly from the Cybersecurity and Infrastructure Agency (CISA) Cross-Sector Cybersecurity Performance Goals. In this checklist assessment, the Cybersecurity Performance Goals are written in a more simplified question format to facilitate their use in evaluating a WWS.</t>
  </si>
  <si>
    <t>The checklist assessment questions are intended to identify gaps or potential vulnerabilities in current cybersecurity practices. WWSs are encouraged to use the resources and technical assistance described in EPA guidance (link below) to address these gaps and reduce the risk that a cyberattack  may compromise WWS operations.</t>
  </si>
  <si>
    <t xml:space="preserve">WWS Personnel Responsible: </t>
  </si>
  <si>
    <t xml:space="preserve">WWS Notes: </t>
  </si>
  <si>
    <t>For each question in this table, Drinking Water and Wastewater System (WWS) representatives should describe the “Current Status,” “Target Completion Date,” “WWS Personnel Responsible,” “Involved Departments and/or Agencies”, and “WWS Notes”.  Notice that the “WWS Notes” column has been automatically filled out with the information gathered during the initial assessment. In the “Current Status” cell, WWS representatives can describe progress, such as listing “Not Started,” “In Progress,” or “Completed.” The WWS can provide more detail on the current status (e.g., any explanatory notes, resources) by updating the “WWS Notes” field as appropriate. This Plan is intended to be a living document that the WWS regularly updates to reflect progress with implementing the risk mitigation actions. 
For more information on how to implement the planned risk mitigation actions, review the factsheet that corresponds to each Checklist question in the Guidance document at the link below:</t>
  </si>
  <si>
    <t>EPA Cybersecurity Checklist for Drinking Water and Wastewater Systems</t>
  </si>
  <si>
    <t>Version 2.0 - 8/1/2023: Workbook edited to accommodate Water/Wastewater Systems</t>
  </si>
  <si>
    <t>Version 3.0 - 2/1/2024: Workbook edited to accommodate updated EPA Cybersecurity Checklist. Included "Not Applicable" response option.</t>
  </si>
  <si>
    <t>https://www.cisa.gov/resources-tools/services/cyber-resilience-review-crr</t>
  </si>
  <si>
    <t>WWS Staff (Initials Only):</t>
  </si>
  <si>
    <t>Open the 'Assessment Workbook' tab. For security reasons, the information fields at the top of the page may be completed so as to avoid identifying the utility: Utility ID - create a unique identifier; Drinking Water and Wastewater System (WWS) staff - include initials for all staff participating in the assessment; Assessment Date - self explanatory; Assessor Name - identify a lead individual from an outside agency (for 3rd party assessments) or the utility (for self-assessments) who is filling out the questionnaire. Complete the questionnaire by selecting from the available dropdown options for each question ("Yes", "No",  "In Progress", or "Not Applicable"). Be sure to document explanatory notes in the "Explanation of Response" column for each response.</t>
  </si>
  <si>
    <t>to Action Items</t>
  </si>
  <si>
    <t>Changes (overall)</t>
  </si>
  <si>
    <t>to Notes</t>
  </si>
  <si>
    <t>Note Checker</t>
  </si>
  <si>
    <t>1. IDENTIFY</t>
  </si>
  <si>
    <t>2. PROTECT</t>
  </si>
  <si>
    <t>3. DETECT</t>
  </si>
  <si>
    <t>4. RESPOND</t>
  </si>
  <si>
    <t>5. RECOVER</t>
  </si>
  <si>
    <r>
      <t>Alternatives to the cybersecurity evaluation checklist include those from CISA</t>
    </r>
    <r>
      <rPr>
        <vertAlign val="superscript"/>
        <sz val="12"/>
        <color theme="3" tint="-0.499984740745262"/>
        <rFont val="Calibri"/>
        <family val="2"/>
        <scheme val="minor"/>
      </rPr>
      <t>[3]</t>
    </r>
    <r>
      <rPr>
        <sz val="12"/>
        <color theme="3" tint="-0.499984740745262"/>
        <rFont val="Calibri"/>
        <family val="2"/>
        <scheme val="minor"/>
      </rPr>
      <t>, NIST</t>
    </r>
    <r>
      <rPr>
        <vertAlign val="superscript"/>
        <sz val="12"/>
        <color theme="3" tint="-0.499984740745262"/>
        <rFont val="Calibri"/>
        <family val="2"/>
        <scheme val="minor"/>
      </rPr>
      <t>[4]</t>
    </r>
    <r>
      <rPr>
        <sz val="12"/>
        <color theme="3" tint="-0.499984740745262"/>
        <rFont val="Calibri"/>
        <family val="2"/>
        <scheme val="minor"/>
      </rPr>
      <t>, AWWA</t>
    </r>
    <r>
      <rPr>
        <vertAlign val="superscript"/>
        <sz val="12"/>
        <color theme="3" tint="-0.499984740745262"/>
        <rFont val="Calibri"/>
        <family val="2"/>
        <scheme val="minor"/>
      </rPr>
      <t>[5]</t>
    </r>
    <r>
      <rPr>
        <sz val="12"/>
        <color theme="3" tint="-0.499984740745262"/>
        <rFont val="Calibri"/>
        <family val="2"/>
        <scheme val="minor"/>
      </rPr>
      <t>, ISO</t>
    </r>
    <r>
      <rPr>
        <vertAlign val="superscript"/>
        <sz val="12"/>
        <color theme="3" tint="-0.499984740745262"/>
        <rFont val="Calibri"/>
        <family val="2"/>
        <scheme val="minor"/>
      </rPr>
      <t>[6]</t>
    </r>
    <r>
      <rPr>
        <sz val="12"/>
        <color theme="3" tint="-0.499984740745262"/>
        <rFont val="Calibri"/>
        <family val="2"/>
        <scheme val="minor"/>
      </rPr>
      <t>, and ISA/IEC</t>
    </r>
    <r>
      <rPr>
        <vertAlign val="superscript"/>
        <sz val="12"/>
        <color theme="3" tint="-0.499984740745262"/>
        <rFont val="Calibri"/>
        <family val="2"/>
        <scheme val="minor"/>
      </rPr>
      <t>[7]</t>
    </r>
    <r>
      <rPr>
        <sz val="12"/>
        <color theme="3" tint="-0.499984740745262"/>
        <rFont val="Calibri"/>
        <family val="2"/>
        <scheme val="minor"/>
      </rPr>
      <t>.</t>
    </r>
  </si>
  <si>
    <r>
      <rPr>
        <b/>
        <sz val="12"/>
        <color rgb="FF0070C0"/>
        <rFont val="Calibri"/>
        <family val="2"/>
        <scheme val="minor"/>
      </rPr>
      <t>You must manually refresh the data connections in the workbook after completing or modifying responses on the 'Assessment Workbook' sheet in order for those changes to be reflected in the 'Risk Mitigation Plan'.</t>
    </r>
    <r>
      <rPr>
        <sz val="12"/>
        <color rgb="FF0070C0"/>
        <rFont val="Calibri"/>
        <family val="2"/>
        <scheme val="minor"/>
      </rPr>
      <t xml:space="preserve"> </t>
    </r>
    <r>
      <rPr>
        <sz val="12"/>
        <color theme="1"/>
        <rFont val="Calibri"/>
        <family val="2"/>
        <scheme val="minor"/>
      </rPr>
      <t>To do this, select "Data" from the ribbon at the top of the screen in Excel and click "Refresh All". Alternatively, you may press Alt+A+R. When necessary, the need to refresh data will be indicated in Cell G21 on the 'Risk Mitigation Plan' sheet.</t>
    </r>
  </si>
  <si>
    <r>
      <t>This assessment tool uses the EPA Cybersecurity Checklist for Drinking Water and Wastewater Systems. The purpose of this checklist assessment is to provide a method to evaluate cybersecurity at a water or wastewater system (WWS). When a WWS uses operational technology (OT)</t>
    </r>
    <r>
      <rPr>
        <vertAlign val="superscript"/>
        <sz val="12"/>
        <color theme="3" tint="-0.499984740745262"/>
        <rFont val="Calibri"/>
        <family val="2"/>
        <scheme val="minor"/>
      </rPr>
      <t>[1]</t>
    </r>
    <r>
      <rPr>
        <sz val="12"/>
        <color theme="3" tint="-0.499984740745262"/>
        <rFont val="Calibri"/>
        <family val="2"/>
        <scheme val="minor"/>
      </rPr>
      <t>, such as an industrial control system (ICS)</t>
    </r>
    <r>
      <rPr>
        <vertAlign val="superscript"/>
        <sz val="12"/>
        <color theme="3" tint="-0.499984740745262"/>
        <rFont val="Calibri"/>
        <family val="2"/>
        <scheme val="minor"/>
      </rPr>
      <t>[2]</t>
    </r>
    <r>
      <rPr>
        <sz val="12"/>
        <color theme="3" tint="-0.499984740745262"/>
        <rFont val="Calibri"/>
        <family val="2"/>
        <scheme val="minor"/>
      </rPr>
      <t>, as part of its equipment or operation, then the adequacy of the cybersecurity of that OT for producing and distributing safe water should be evaluated. A commonly used OT at a WWS is a Supervisory Control and Data Acquisition (SCADA) system.</t>
    </r>
  </si>
  <si>
    <t>Factsheet Reference</t>
  </si>
  <si>
    <t>Maintain an updated inventory of all OT and IT network assets?*</t>
  </si>
  <si>
    <t xml:space="preserve">Recommendation: Regularly review (no less than quarterly) and maintain a list of all OT and IT assets with an IP address. This includes third-party and legacy (i.e., older) equipment.  </t>
  </si>
  <si>
    <t>Have a named role/position/title that is responsible for planning, resourcing, and executing cybersecurity activities within the WWS?*</t>
  </si>
  <si>
    <t>Recommendation: Identify one role/position/title responsible for cybersecurity within the WWS. Whoever fills this role/position/title is then in charge of all WWS cybersecurity activities.</t>
  </si>
  <si>
    <t>Have a named role/position/title that is responsible for planning, resourcing, and executing OT-specific cybersecurity activities?</t>
  </si>
  <si>
    <t>Recommendation: Identify one role/position/title responsible for ensuring planning, resourcing, and execution of OT-specific cybersecurity activities.</t>
  </si>
  <si>
    <t>Provide regular opportunities to strengthen communication and coordination between OT and IT personnel, including vendors?</t>
  </si>
  <si>
    <t>Recommendation: Facilitate meetings between OT and IT personnel to provide opportunities for all parties to better understand organizational security needs and to strengthen working relationships.</t>
  </si>
  <si>
    <t xml:space="preserve">Patch or otherwise mitigate known vulnerabilities within the recommended timeframe?* </t>
  </si>
  <si>
    <t>Recommendation: Identify and patch vulnerabilities in a risk-informed manner (e.g., critical assets first) as quickly as possible.</t>
  </si>
  <si>
    <t>This control number is included here to be consistent with the CISA CPG but is not applicable to most WWSs.</t>
  </si>
  <si>
    <t>Require that all OT vendors and service providers notify the WWS of any security incidents or vulnerabilities in a risk-informed timeframe?</t>
  </si>
  <si>
    <t>Recommendation: Require vendors and service providers to notify the WWS of potential security incidents and vulnerabilities within a stipulated timeframe described in procurement documents and contracts.</t>
  </si>
  <si>
    <t>Include cybersecurity as an evaluation criterion for the procurement of OT and IT assets and services?</t>
  </si>
  <si>
    <t xml:space="preserve">Recommendation: Include cybersecurity as an evaluation criterion when procuring assets and services. Where feasible, seek out systems that are secure by design and secure by default. </t>
  </si>
  <si>
    <t>Change default passwords?*</t>
  </si>
  <si>
    <t>Recommendation: Change all default manufacturer or vendor passwords before equipment or software is put into service.</t>
  </si>
  <si>
    <t>Require a minimum length for passwords?*</t>
  </si>
  <si>
    <t>Recommendation: Implement a minimum length requirement for passwords through a policy and/or administrative controls set in the system. </t>
  </si>
  <si>
    <t>Require unique and separate credentials for users to access OT and IT networks?*</t>
  </si>
  <si>
    <t xml:space="preserve">Recommendation: Require a single user to have two different usernames and passwords; one account to access the IT network, and the other account to access the OT network to reduce the risk of an attacker being able to move between both networks using a single login.   </t>
  </si>
  <si>
    <t>Immediately disable access to an account or network when access is no longer required due to retirement, change of role, termination, or other factors?*</t>
  </si>
  <si>
    <t>Recommendation: Terminate access immediately to accounts or networks upon a change in an individual’s status making access unnecessary (i.e., retirement, change in position, etc.).</t>
  </si>
  <si>
    <t>Separate user and privileged (e.g., System Administrator) accounts?*</t>
  </si>
  <si>
    <t>Segment OT and IT networks and deny connections to the OT network by default unless explicitly allowed (e.g., by IP address and port)?</t>
  </si>
  <si>
    <r>
      <t>Recommendation: Require connections between the OT and IT networks to pass through an intermediary,</t>
    </r>
    <r>
      <rPr>
        <i/>
        <sz val="11"/>
        <color theme="1"/>
        <rFont val="Arial"/>
        <family val="2"/>
      </rPr>
      <t xml:space="preserve"> such as a firewall, bastion host, jump box, or demilitarized zone, which is monitored and logged.</t>
    </r>
  </si>
  <si>
    <t>Detect and block repeated unsuccessful login attempts?</t>
  </si>
  <si>
    <t>Recommendation:  Enable System Administrator notification after a specific number of consecutive, unsuccessful login attempts in a short amount of time. At that point, future login attempts by the suspicious account should be blocked for a specified time or until re-enabled by an Administrator. </t>
  </si>
  <si>
    <t xml:space="preserve">Require multi-factor authentication (MFA) wherever possible, but at a minimum to remotely access WWS Operational Technology (OT)/Information Technology (IT) networks?* </t>
  </si>
  <si>
    <t>Recommendation: Deploy MFA as widely as possible for both operational technology (OT) and information technology (IT) networks. At a minimum, MFA should be used for remote access to the OT network. </t>
  </si>
  <si>
    <t>Provide/conduct annual cybersecurity awareness training for all WWS personnel that covers basic cybersecurity concepts?*</t>
  </si>
  <si>
    <t>Recommendation: Conduct cybersecurity awareness training annually, at a minimum, to help all employees understand the importance of cybersecurity and how to prevent and respond to cyberattacks.</t>
  </si>
  <si>
    <t>Offer OT-specific cybersecurity training on at least an annual basis to personnel who use OT as part of their regular duties?</t>
  </si>
  <si>
    <t>Recommendation: Provide specialized OT-focused cybersecurity training to all personnel who use OT assets.</t>
  </si>
  <si>
    <t>Use effective encryption to maintain the confidentiality of data in transit?</t>
  </si>
  <si>
    <t>Recommendation: When sending information and data, use Transport Layer Security (TLS) or Secure Socket Layer (SSL) encryption standards. </t>
  </si>
  <si>
    <t xml:space="preserve">Use encryption to maintain the confidentiality of stored sensitive data? </t>
  </si>
  <si>
    <t>Recommendation: Do not store sensitive data, including credentials (i.e., usernames and passwords) in plain text files. </t>
  </si>
  <si>
    <t>Use email security controls to reduce common email-based threats, such as spoofing, phishing, and interception?</t>
  </si>
  <si>
    <t>Recommendation: Ensure that email security controls are enabled on all corporate email infrastructure.</t>
  </si>
  <si>
    <t xml:space="preserve">Disable Microsoft Office macros, or similar embedded code, by default on all assets? </t>
  </si>
  <si>
    <t>Recommendation: Disable embedded macros and similar executable code by default on all assets.</t>
  </si>
  <si>
    <t xml:space="preserve">Maintain current documentation detailing the set-up and settings (i.e., configuration) of critical OT and IT assets?* </t>
  </si>
  <si>
    <t>Recommendation: Maintain accurate documentation of the original and current configuration of OT and IT assets, including software and firmware version. </t>
  </si>
  <si>
    <t>Maintain updated documentation describing network topology (i.e., connections between all network components) across WWS OT and IT networks?</t>
  </si>
  <si>
    <t>Recommendation: Maintain complete and accurate documentation of all WWS OT and IT network topologies to facilitate incident response and recovery.</t>
  </si>
  <si>
    <t>Require approval before new software is installed or deployed?</t>
  </si>
  <si>
    <t xml:space="preserve">Recommendation: Only allow Administrators to install new software on a WWS-issued asset. </t>
  </si>
  <si>
    <t>Backup systems necessary for operations (e.g., network configurations, PLC logic, engineering drawings, personnel records) on a regular schedule, store backups separately from the source systems, and test backups on a regular basis?*</t>
  </si>
  <si>
    <t>Recommendation: 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t>
  </si>
  <si>
    <t>Have a written cybersecurity incident response (IR) plan for critical threat scenarios (e.g., disabled or manipulated process control systems, the loss or theft of operational or financial data, exposure of sensitive information), which is regularly practiced and updated?*</t>
  </si>
  <si>
    <t>Recommendation: Develop, practice, and update an IR plan for cybersecurity incidents that could impact WWS operations. Participate in discussion-based (e.g., TTX) and operations-based exercises (e.g., Drill) to improve responses to potential cyber incidents.</t>
  </si>
  <si>
    <t>Collect security logs (e.g., system and network access, malware detection) to use in both incident detection and investigation?</t>
  </si>
  <si>
    <t>Recommendation: Collect and store logs and/or network traffic data to aid in detecting cyberattacks and investigating suspicious activity. </t>
  </si>
  <si>
    <t>Protect security logs from unauthorized access and tampering?</t>
  </si>
  <si>
    <t>Recommendation: Store security logs in a central system or database that can only be accessed by authorized and authenticated users.</t>
  </si>
  <si>
    <t xml:space="preserve">Prohibit the connection of unauthorized hardware (e.g., USB devices, removable media, laptops brought in by others) to OT and IT assets?* </t>
  </si>
  <si>
    <t>Recommendation: When feasible, remove, disable, or otherwise secure physical ports (e.g., USB ports on a laptop) to prevent unauthorized assets from connecting. </t>
  </si>
  <si>
    <t>Ensure that assets connected to the public Internet expose no unnecessary exploitable services (e.g., remote desktop protocol)?*</t>
  </si>
  <si>
    <t>Recommendation: Eliminate unnecessary exposed ports and services on public-facing assets and regularly review. </t>
  </si>
  <si>
    <t>Eliminate connections between OT assets and the Internet?*</t>
  </si>
  <si>
    <r>
      <t>Recommendation:</t>
    </r>
    <r>
      <rPr>
        <sz val="12"/>
        <color rgb="FF000000"/>
        <rFont val="Arial"/>
        <family val="2"/>
      </rPr>
      <t xml:space="preserve"> </t>
    </r>
    <r>
      <rPr>
        <i/>
        <sz val="11"/>
        <color rgb="FF000000"/>
        <rFont val="Arial"/>
        <family val="2"/>
      </rPr>
      <t>Eliminate OT asset connections to the public Internet unless explicitly required for operations.</t>
    </r>
  </si>
  <si>
    <t>Keep a list of threats and adversary tactics, techniques, and procedures (TTPs) for cyberattacks relevant to the WWS?</t>
  </si>
  <si>
    <t>Recommendation: Receive CISA alerts, prioritize the Known Exploited Vulnerabilities (KEV) list, and maintain documentation of TTPs relevant to the WWS.</t>
  </si>
  <si>
    <t>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t>
  </si>
  <si>
    <t>Recommendation: Document the procedure for reporting cybersecurity incidents to better aid law enforcement, receive assistance with response and recovery, and to promote water sector awareness of cybersecurity threats.</t>
  </si>
  <si>
    <t>Have the ability to safely and effectively recover from a cybersecurity incident?</t>
  </si>
  <si>
    <t>Recommendation: Develop, maintain, and execute plans to recover and restore to service business- or mission-critical assets or systems that might be impacted by a cybersecurity incident.</t>
  </si>
  <si>
    <t>Copy and paste text from the checklist into the cells below</t>
  </si>
  <si>
    <t>String functions bring the proper string text into the assessment workbook</t>
  </si>
  <si>
    <t>The questions are linked from the Assessment Workbook into the Assessment Report</t>
  </si>
  <si>
    <t>=CONCATENATE("Does the WWS " &amp; LOWER(LEFT('_Guidance Checklist text'!B11,1)) &amp; RIGHT('_Guidance Checklist text'!B11,LEN('_Guidance Checklist text'!B11)-1))</t>
  </si>
  <si>
    <t>=RIGHT('_Guidance Checklist text'!C11,LEN('_Guidance Checklist text'!C11)-FIND(": ",'_Guidance Checklist text'!C11)-1)</t>
  </si>
  <si>
    <t>Use this formula in Assessment Workbook Column E</t>
  </si>
  <si>
    <t>Use this formula in Assessment Workbook Column G</t>
  </si>
  <si>
    <t>This item has the asterisk!!</t>
  </si>
  <si>
    <t>Make sure the 3-2-1 comes in properly</t>
  </si>
  <si>
    <t>Version 3.1 - 7/15/2024: Workbook formatting updated, Cybersecurity Checlist Items updated</t>
  </si>
  <si>
    <r>
      <t xml:space="preserve">Question
</t>
    </r>
    <r>
      <rPr>
        <sz val="14"/>
        <color theme="3" tint="-0.499984740745262"/>
        <rFont val="Calibri"/>
        <family val="2"/>
        <scheme val="minor"/>
      </rPr>
      <t>(* indicates an EPA Priority Cybersecurity Practice)</t>
    </r>
  </si>
  <si>
    <t>Questions marked with an “*” indicate EPA’s priority cybersecurity practices for water and wastewater systems.</t>
  </si>
  <si>
    <t>EPA Cybesecurity Checklist for Drinking Water and Wastewater Systems</t>
  </si>
  <si>
    <t xml:space="preserve">Recommendation: Restrict System Administrator privileges to separate user accounts for administrative actions only and evaluate administrative privileges on a recurring basis to ensure accurate information for the individuals who have these privileges. </t>
  </si>
  <si>
    <t>https://www.epa.gov/system/files/documents/2024-07/maintain-an-updated-inventory.pdf</t>
  </si>
  <si>
    <t>https://www.epa.gov/system/files/documents/2024-07/have-a-named-role.pdf</t>
  </si>
  <si>
    <t>https://www.epa.gov/system/files/documents/2024-07/have-a-named-role-ot.pdf</t>
  </si>
  <si>
    <t>https://www.epa.gov/system/files/documents/2024-07/provide-regular-opportunities.pdf</t>
  </si>
  <si>
    <t>https://www.epa.gov/system/files/documents/2024-07/patch-or-otherwise.pdf</t>
  </si>
  <si>
    <t>https://www.epa.gov/system/files/documents/2024-07/require-that-all.pdf</t>
  </si>
  <si>
    <t>https://www.epa.gov/system/files/documents/2024-07/include-cybersecurity.pdf</t>
  </si>
  <si>
    <t>https://www.epa.gov/system/files/documents/2024-07/keep-a-list.pdf</t>
  </si>
  <si>
    <t>https://www.epa.gov/system/files/documents/2024-07/have-a-written-procedure.pdf</t>
  </si>
  <si>
    <t>https://www.epa.gov/system/files/documents/2024-07/have-the-ability.pdf</t>
  </si>
  <si>
    <t>https://www.epa.gov/system/files/documents/2024-07/change-default-passwords.pdf</t>
  </si>
  <si>
    <t>https://www.epa.gov/system/files/documents/2024-07/require-a-minimum.pdf</t>
  </si>
  <si>
    <t>https://www.epa.gov/system/files/documents/2024-07/require-unique.pdf</t>
  </si>
  <si>
    <t>https://www.epa.gov/system/files/documents/2024-07/immediately-disable-access.pdf</t>
  </si>
  <si>
    <t>https://www.epa.gov/system/files/documents/2024-07/separate-user.pdf</t>
  </si>
  <si>
    <t>https://www.epa.gov/system/files/documents/2024-07/segment-ot-and-it.pdf</t>
  </si>
  <si>
    <t>https://www.epa.gov/system/files/documents/2024-07/detect-and-block.pdf</t>
  </si>
  <si>
    <t>https://www.epa.gov/system/files/documents/2024-07/require-multi-factor.pdf</t>
  </si>
  <si>
    <t>https://www.epa.gov/system/files/documents/2024-07/provide-at-least.pdf</t>
  </si>
  <si>
    <t>https://www.epa.gov/system/files/documents/2024-07/offer-ot-specific.pdf</t>
  </si>
  <si>
    <t>https://www.epa.gov/system/files/documents/2024-07/use-effective-encryption_0.pdf</t>
  </si>
  <si>
    <t>https://www.epa.gov/system/files/documents/2024-07/use-encryption.pdf</t>
  </si>
  <si>
    <t>https://www.epa.gov/system/files/documents/2024-07/use-email-security.pdf</t>
  </si>
  <si>
    <t>https://www.epa.gov/system/files/documents/2024-07/disable-microsoft-office.pdf</t>
  </si>
  <si>
    <t>https://www.epa.gov/system/files/documents/2024-07/maintain-current-documentation.pdf</t>
  </si>
  <si>
    <t>https://www.epa.gov/system/files/documents/2024-07/maintain-updated-documentation.pdf</t>
  </si>
  <si>
    <t>https://www.epa.gov/system/files/documents/2024-07/require-approval-before.pdf</t>
  </si>
  <si>
    <t>https://www.epa.gov/system/files/documents/2024-07/backup-systems-necessary_0.pdf</t>
  </si>
  <si>
    <t>https://www.epa.gov/system/files/documents/2024-07/have-a-written.pdf</t>
  </si>
  <si>
    <t>https://www.epa.gov/system/files/documents/2024-07/collect-security-logs.pdf</t>
  </si>
  <si>
    <t>https://www.epa.gov/system/files/documents/2024-07/protect-security-logs.pdf</t>
  </si>
  <si>
    <t>https://www.epa.gov/system/files/documents/2024-07/prohibit-the-connection_0.pdf</t>
  </si>
  <si>
    <t>https://www.epa.gov/system/files/documents/2024-07/ensure-that-assets.pdf</t>
  </si>
  <si>
    <t>https://www.epa.gov/system/files/documents/2024-07/eliminate-connections-between.pdf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</si>
</sst>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5" x14ac:knownFonts="1">
    <font>
      <sz val="11"/>
      <color theme="1"/>
      <name val="Calibri"/>
      <family val="2"/>
      <scheme val="minor"/>
    </font>
    <font>
      <b/>
      <sz val="11"/>
      <color theme="1"/>
      <name val="Calibri"/>
      <family val="2"/>
      <scheme val="minor"/>
    </font>
    <font>
      <b/>
      <sz val="24"/>
      <color theme="3"/>
      <name val="Calibri"/>
      <family val="2"/>
      <scheme val="minor"/>
    </font>
    <font>
      <sz val="9"/>
      <color theme="1"/>
      <name val="Calibri"/>
      <family val="2"/>
      <scheme val="minor"/>
    </font>
    <font>
      <u/>
      <sz val="11"/>
      <color theme="10"/>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i/>
      <sz val="11"/>
      <color rgb="FF920000"/>
      <name val="Calibri"/>
      <family val="2"/>
      <scheme val="minor"/>
    </font>
    <font>
      <sz val="14"/>
      <color theme="1"/>
      <name val="Calibri"/>
      <family val="2"/>
      <scheme val="minor"/>
    </font>
    <font>
      <sz val="12"/>
      <color theme="1"/>
      <name val="Calibri"/>
      <family val="2"/>
      <scheme val="minor"/>
    </font>
    <font>
      <b/>
      <sz val="24"/>
      <color rgb="FF44546A"/>
      <name val="Calibri"/>
      <family val="2"/>
      <scheme val="minor"/>
    </font>
    <font>
      <b/>
      <sz val="16"/>
      <color theme="3"/>
      <name val="Calibri"/>
      <family val="2"/>
      <scheme val="minor"/>
    </font>
    <font>
      <b/>
      <sz val="14"/>
      <color theme="3"/>
      <name val="Calibri"/>
      <family val="2"/>
      <scheme val="minor"/>
    </font>
    <font>
      <b/>
      <sz val="12"/>
      <color theme="3" tint="-0.499984740745262"/>
      <name val="Calibri"/>
      <family val="2"/>
      <scheme val="minor"/>
    </font>
    <font>
      <sz val="11"/>
      <color theme="3"/>
      <name val="Calibri"/>
      <family val="2"/>
      <scheme val="minor"/>
    </font>
    <font>
      <b/>
      <sz val="14"/>
      <color theme="3" tint="-0.499984740745262"/>
      <name val="Calibri"/>
      <family val="2"/>
      <scheme val="minor"/>
    </font>
    <font>
      <b/>
      <sz val="24"/>
      <color theme="0"/>
      <name val="Calibri"/>
      <family val="2"/>
      <scheme val="minor"/>
    </font>
    <font>
      <sz val="14"/>
      <color theme="3" tint="-0.499984740745262"/>
      <name val="Calibri"/>
      <family val="2"/>
      <scheme val="minor"/>
    </font>
    <font>
      <sz val="12"/>
      <color theme="3" tint="-0.499984740745262"/>
      <name val="Calibri"/>
      <family val="2"/>
      <scheme val="minor"/>
    </font>
    <font>
      <b/>
      <sz val="36"/>
      <color theme="3" tint="-0.249977111117893"/>
      <name val="Calibri"/>
      <family val="2"/>
      <scheme val="minor"/>
    </font>
    <font>
      <i/>
      <sz val="14"/>
      <color theme="3" tint="-0.499984740745262"/>
      <name val="Calibri"/>
      <family val="2"/>
      <scheme val="minor"/>
    </font>
    <font>
      <b/>
      <i/>
      <sz val="12"/>
      <color rgb="FF0070C0"/>
      <name val="Calibri"/>
      <family val="2"/>
      <scheme val="minor"/>
    </font>
    <font>
      <i/>
      <sz val="11"/>
      <color rgb="FF0070C0"/>
      <name val="Calibri"/>
      <family val="2"/>
      <scheme val="minor"/>
    </font>
    <font>
      <b/>
      <sz val="12"/>
      <color rgb="FF0070C0"/>
      <name val="Calibri"/>
      <family val="2"/>
      <scheme val="minor"/>
    </font>
    <font>
      <i/>
      <sz val="12"/>
      <color theme="1"/>
      <name val="Calibri"/>
      <family val="2"/>
      <scheme val="minor"/>
    </font>
    <font>
      <i/>
      <sz val="14"/>
      <color theme="1"/>
      <name val="Calibri"/>
      <family val="2"/>
      <scheme val="minor"/>
    </font>
    <font>
      <u/>
      <sz val="9"/>
      <color rgb="FF0070C0"/>
      <name val="Calibri"/>
      <family val="2"/>
      <scheme val="minor"/>
    </font>
    <font>
      <sz val="12"/>
      <color rgb="FF0070C0"/>
      <name val="Calibri"/>
      <family val="2"/>
      <scheme val="minor"/>
    </font>
    <font>
      <u/>
      <sz val="12"/>
      <color rgb="FF0070C0"/>
      <name val="Calibri"/>
      <family val="2"/>
      <scheme val="minor"/>
    </font>
    <font>
      <sz val="11"/>
      <color rgb="FF0070C0"/>
      <name val="Calibri"/>
      <family val="2"/>
      <scheme val="minor"/>
    </font>
    <font>
      <vertAlign val="superscript"/>
      <sz val="12"/>
      <color theme="3" tint="-0.499984740745262"/>
      <name val="Calibri"/>
      <family val="2"/>
      <scheme val="minor"/>
    </font>
    <font>
      <i/>
      <sz val="12"/>
      <color theme="3" tint="-0.499984740745262"/>
      <name val="Calibri"/>
      <family val="2"/>
      <scheme val="minor"/>
    </font>
    <font>
      <u/>
      <sz val="12"/>
      <color theme="10"/>
      <name val="Calibri"/>
      <family val="2"/>
      <scheme val="minor"/>
    </font>
    <font>
      <sz val="9"/>
      <color theme="3" tint="-0.499984740745262"/>
      <name val="Calibri"/>
      <family val="2"/>
      <scheme val="minor"/>
    </font>
    <font>
      <b/>
      <sz val="30"/>
      <color theme="3" tint="-0.249977111117893"/>
      <name val="Calibri"/>
      <family val="2"/>
      <scheme val="minor"/>
    </font>
    <font>
      <b/>
      <sz val="12"/>
      <color theme="3" tint="-0.249977111117893"/>
      <name val="Calibri"/>
      <family val="2"/>
      <scheme val="minor"/>
    </font>
    <font>
      <i/>
      <sz val="11"/>
      <color theme="3" tint="-0.249977111117893"/>
      <name val="Calibri"/>
      <family val="2"/>
      <scheme val="minor"/>
    </font>
    <font>
      <b/>
      <sz val="14"/>
      <color theme="3" tint="-0.249977111117893"/>
      <name val="Calibri"/>
      <family val="2"/>
      <scheme val="minor"/>
    </font>
    <font>
      <b/>
      <sz val="16"/>
      <color theme="3" tint="-0.249977111117893"/>
      <name val="Calibri"/>
      <family val="2"/>
      <scheme val="minor"/>
    </font>
    <font>
      <b/>
      <i/>
      <sz val="10"/>
      <color rgb="FF0070C0"/>
      <name val="Calibri"/>
      <family val="2"/>
      <scheme val="minor"/>
    </font>
    <font>
      <b/>
      <sz val="28"/>
      <color theme="3" tint="-0.249977111117893"/>
      <name val="Calibri"/>
      <family val="2"/>
      <scheme val="minor"/>
    </font>
    <font>
      <b/>
      <sz val="22"/>
      <color theme="1"/>
      <name val="Calibri"/>
      <family val="2"/>
      <scheme val="minor"/>
    </font>
    <font>
      <b/>
      <sz val="20"/>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u/>
      <sz val="11"/>
      <color theme="1"/>
      <name val="Calibri"/>
      <family val="2"/>
      <scheme val="minor"/>
    </font>
    <font>
      <i/>
      <sz val="9"/>
      <color theme="1"/>
      <name val="Calibri"/>
      <family val="2"/>
      <scheme val="minor"/>
    </font>
    <font>
      <sz val="8"/>
      <color theme="1"/>
      <name val="Calibri"/>
      <family val="2"/>
      <scheme val="minor"/>
    </font>
    <font>
      <sz val="12"/>
      <color rgb="FF000000"/>
      <name val="Arial"/>
      <family val="2"/>
    </font>
    <font>
      <sz val="11"/>
      <color rgb="FF000000"/>
      <name val="Arial"/>
      <family val="2"/>
    </font>
    <font>
      <i/>
      <sz val="11"/>
      <color rgb="FF000000"/>
      <name val="Arial"/>
      <family val="2"/>
    </font>
    <font>
      <sz val="11"/>
      <color theme="1"/>
      <name val="Arial"/>
      <family val="2"/>
    </font>
    <font>
      <i/>
      <sz val="11"/>
      <color theme="1"/>
      <name val="Arial"/>
      <family val="2"/>
    </font>
  </fonts>
  <fills count="13">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4C6E7"/>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7"/>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0"/>
      </left>
      <right style="thin">
        <color theme="0"/>
      </right>
      <top style="thin">
        <color theme="0"/>
      </top>
      <bottom style="thin">
        <color theme="0"/>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thin">
        <color theme="0"/>
      </left>
      <right/>
      <top/>
      <bottom style="thin">
        <color theme="0"/>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medium">
        <color theme="0"/>
      </right>
      <top/>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theme="0"/>
      </bottom>
      <diagonal/>
    </border>
    <border>
      <left style="medium">
        <color theme="3" tint="-0.499984740745262"/>
      </left>
      <right/>
      <top/>
      <bottom/>
      <diagonal/>
    </border>
    <border>
      <left/>
      <right style="medium">
        <color theme="3" tint="-0.499984740745262"/>
      </right>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medium">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medium">
        <color theme="3" tint="-0.499984740745262"/>
      </right>
      <top style="thin">
        <color theme="3" tint="-0.499984740745262"/>
      </top>
      <bottom style="medium">
        <color theme="3" tint="-0.499984740745262"/>
      </bottom>
      <diagonal/>
    </border>
    <border>
      <left style="medium">
        <color theme="3"/>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style="thin">
        <color theme="0"/>
      </bottom>
      <diagonal/>
    </border>
    <border>
      <left/>
      <right/>
      <top style="thin">
        <color indexed="64"/>
      </top>
      <bottom/>
      <diagonal/>
    </border>
    <border>
      <left style="medium">
        <color theme="3" tint="-0.499984740745262"/>
      </left>
      <right/>
      <top style="thin">
        <color indexed="64"/>
      </top>
      <bottom/>
      <diagonal/>
    </border>
    <border>
      <left/>
      <right style="medium">
        <color theme="3" tint="-0.499984740745262"/>
      </right>
      <top style="thin">
        <color indexed="64"/>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style="thin">
        <color theme="0"/>
      </top>
      <bottom style="thin">
        <color theme="0"/>
      </bottom>
      <diagonal/>
    </border>
    <border>
      <left/>
      <right style="thick">
        <color theme="0"/>
      </right>
      <top style="thin">
        <color theme="0"/>
      </top>
      <bottom style="thin">
        <color theme="0"/>
      </bottom>
      <diagonal/>
    </border>
    <border>
      <left style="thick">
        <color theme="0"/>
      </left>
      <right style="thin">
        <color theme="0"/>
      </right>
      <top/>
      <bottom style="thin">
        <color theme="0"/>
      </bottom>
      <diagonal/>
    </border>
    <border>
      <left style="thin">
        <color theme="0"/>
      </left>
      <right style="thick">
        <color theme="0"/>
      </right>
      <top/>
      <bottom style="medium">
        <color theme="0"/>
      </bottom>
      <diagonal/>
    </border>
    <border>
      <left style="thick">
        <color theme="0"/>
      </left>
      <right style="thin">
        <color theme="0"/>
      </right>
      <top style="thin">
        <color theme="0"/>
      </top>
      <bottom style="thin">
        <color theme="0"/>
      </bottom>
      <diagonal/>
    </border>
    <border>
      <left style="thin">
        <color theme="0"/>
      </left>
      <right style="thick">
        <color theme="0"/>
      </right>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diagonal/>
    </border>
    <border>
      <left style="thin">
        <color theme="0"/>
      </left>
      <right style="thick">
        <color theme="0"/>
      </right>
      <top style="thin">
        <color theme="0"/>
      </top>
      <bottom/>
      <diagonal/>
    </border>
    <border>
      <left style="thin">
        <color theme="0"/>
      </left>
      <right style="thick">
        <color theme="0"/>
      </right>
      <top/>
      <bottom/>
      <diagonal/>
    </border>
    <border>
      <left/>
      <right style="thick">
        <color theme="0"/>
      </right>
      <top style="thin">
        <color theme="0"/>
      </top>
      <bottom/>
      <diagonal/>
    </border>
    <border>
      <left style="thick">
        <color theme="0"/>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style="thick">
        <color theme="0"/>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s>
  <cellStyleXfs count="2">
    <xf numFmtId="0" fontId="0" fillId="0" borderId="0"/>
    <xf numFmtId="0" fontId="4" fillId="0" borderId="0" applyNumberFormat="0" applyFill="0" applyBorder="0" applyAlignment="0" applyProtection="0"/>
  </cellStyleXfs>
  <cellXfs count="291">
    <xf numFmtId="0" fontId="0" fillId="0" borderId="0" xfId="0"/>
    <xf numFmtId="0" fontId="0" fillId="2" borderId="0" xfId="0" applyFill="1"/>
    <xf numFmtId="0" fontId="5" fillId="3" borderId="0" xfId="0" applyFont="1" applyFill="1" applyAlignment="1">
      <alignment vertical="top" wrapText="1"/>
    </xf>
    <xf numFmtId="0" fontId="0" fillId="2" borderId="0" xfId="0" applyFill="1" applyAlignment="1">
      <alignment horizontal="left" vertical="top"/>
    </xf>
    <xf numFmtId="0" fontId="0" fillId="0" borderId="0" xfId="0" applyAlignment="1">
      <alignment wrapText="1"/>
    </xf>
    <xf numFmtId="0" fontId="0" fillId="0" borderId="0" xfId="0" applyAlignment="1">
      <alignment horizontal="left"/>
    </xf>
    <xf numFmtId="0" fontId="0" fillId="0" borderId="0" xfId="0" pivotButton="1"/>
    <xf numFmtId="0" fontId="0" fillId="5" borderId="19" xfId="0" applyFill="1" applyBorder="1"/>
    <xf numFmtId="0" fontId="0" fillId="5" borderId="20" xfId="0" applyFill="1" applyBorder="1"/>
    <xf numFmtId="0" fontId="0" fillId="5" borderId="21" xfId="0" applyFill="1" applyBorder="1"/>
    <xf numFmtId="0" fontId="0" fillId="5" borderId="22" xfId="0" applyFill="1" applyBorder="1"/>
    <xf numFmtId="0" fontId="0" fillId="0" borderId="0" xfId="0" applyAlignment="1">
      <alignment horizontal="left" wrapText="1"/>
    </xf>
    <xf numFmtId="0" fontId="6" fillId="3" borderId="0" xfId="0" applyFont="1" applyFill="1" applyAlignment="1">
      <alignment horizontal="left" vertical="center" wrapText="1"/>
    </xf>
    <xf numFmtId="0" fontId="3" fillId="3" borderId="0" xfId="0" applyFont="1" applyFill="1" applyAlignment="1">
      <alignment horizontal="left" vertical="center"/>
    </xf>
    <xf numFmtId="0" fontId="3" fillId="3" borderId="0" xfId="0" applyFont="1" applyFill="1" applyAlignment="1">
      <alignment horizontal="left" vertical="top"/>
    </xf>
    <xf numFmtId="1" fontId="0" fillId="0" borderId="0" xfId="0" applyNumberFormat="1" applyAlignment="1">
      <alignment horizontal="left"/>
    </xf>
    <xf numFmtId="0" fontId="0" fillId="7" borderId="3" xfId="0" applyFill="1" applyBorder="1"/>
    <xf numFmtId="0" fontId="0" fillId="4" borderId="0" xfId="0" applyFill="1"/>
    <xf numFmtId="0" fontId="0" fillId="4" borderId="0" xfId="0" applyFill="1" applyAlignment="1">
      <alignment wrapText="1"/>
    </xf>
    <xf numFmtId="0" fontId="11" fillId="4" borderId="0" xfId="0" applyFont="1" applyFill="1" applyAlignment="1">
      <alignment vertical="center"/>
    </xf>
    <xf numFmtId="0" fontId="0" fillId="4" borderId="0" xfId="0" applyFill="1" applyAlignment="1">
      <alignment vertical="center"/>
    </xf>
    <xf numFmtId="0" fontId="11" fillId="4" borderId="0" xfId="0" applyFont="1" applyFill="1"/>
    <xf numFmtId="0" fontId="11" fillId="9" borderId="0" xfId="0" applyFont="1" applyFill="1" applyAlignment="1">
      <alignment horizontal="center"/>
    </xf>
    <xf numFmtId="0" fontId="0" fillId="9" borderId="0" xfId="0" applyFill="1"/>
    <xf numFmtId="0" fontId="14" fillId="8" borderId="23" xfId="0" applyFont="1" applyFill="1" applyBorder="1" applyAlignment="1">
      <alignment horizontal="center" vertical="center" wrapText="1"/>
    </xf>
    <xf numFmtId="0" fontId="19" fillId="8" borderId="23" xfId="0" applyFont="1" applyFill="1" applyBorder="1" applyAlignment="1" applyProtection="1">
      <alignment horizontal="left" vertical="center" wrapText="1" indent="1"/>
      <protection locked="0"/>
    </xf>
    <xf numFmtId="0" fontId="19" fillId="8" borderId="23" xfId="0" applyFont="1" applyFill="1" applyBorder="1" applyAlignment="1" applyProtection="1">
      <alignment horizontal="left" vertical="top" wrapText="1" indent="1"/>
      <protection locked="0"/>
    </xf>
    <xf numFmtId="0" fontId="14" fillId="8" borderId="29" xfId="0" applyFont="1" applyFill="1" applyBorder="1" applyAlignment="1">
      <alignment horizontal="center" vertical="center" wrapText="1"/>
    </xf>
    <xf numFmtId="0" fontId="19" fillId="8" borderId="29" xfId="0" applyFont="1" applyFill="1" applyBorder="1" applyAlignment="1" applyProtection="1">
      <alignment horizontal="left" vertical="top" wrapText="1" indent="1"/>
      <protection locked="0"/>
    </xf>
    <xf numFmtId="0" fontId="16" fillId="10" borderId="34"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9" fillId="8" borderId="37" xfId="0" applyFont="1" applyFill="1" applyBorder="1" applyAlignment="1" applyProtection="1">
      <alignment horizontal="left" vertical="center" wrapText="1" indent="1"/>
      <protection locked="0"/>
    </xf>
    <xf numFmtId="0" fontId="19" fillId="8" borderId="29" xfId="0" applyFont="1" applyFill="1" applyBorder="1" applyAlignment="1" applyProtection="1">
      <alignment horizontal="left" vertical="center" wrapText="1" indent="1"/>
      <protection locked="0"/>
    </xf>
    <xf numFmtId="0" fontId="14" fillId="8" borderId="38" xfId="0" applyFont="1" applyFill="1" applyBorder="1" applyAlignment="1">
      <alignment horizontal="center" vertical="center" wrapText="1"/>
    </xf>
    <xf numFmtId="0" fontId="19" fillId="8" borderId="38" xfId="0" applyFont="1" applyFill="1" applyBorder="1" applyAlignment="1" applyProtection="1">
      <alignment horizontal="left" vertical="center" wrapText="1" indent="1"/>
      <protection locked="0"/>
    </xf>
    <xf numFmtId="0" fontId="19" fillId="8" borderId="39" xfId="0" applyFont="1" applyFill="1" applyBorder="1" applyAlignment="1" applyProtection="1">
      <alignment horizontal="left" vertical="center" wrapText="1" indent="1"/>
      <protection locked="0"/>
    </xf>
    <xf numFmtId="0" fontId="14" fillId="8" borderId="35" xfId="0" applyFont="1" applyFill="1" applyBorder="1" applyAlignment="1">
      <alignment horizontal="center" vertical="center" wrapText="1"/>
    </xf>
    <xf numFmtId="0" fontId="6" fillId="9" borderId="0" xfId="0" applyFont="1" applyFill="1" applyAlignment="1">
      <alignment horizontal="left" vertical="center" wrapText="1"/>
    </xf>
    <xf numFmtId="0" fontId="5" fillId="8" borderId="0" xfId="0" applyFont="1" applyFill="1" applyAlignment="1">
      <alignment vertical="top" wrapText="1"/>
    </xf>
    <xf numFmtId="0" fontId="5" fillId="8" borderId="0" xfId="0" applyFont="1" applyFill="1" applyAlignment="1">
      <alignment horizontal="left" vertical="top" wrapText="1"/>
    </xf>
    <xf numFmtId="0" fontId="2" fillId="9" borderId="40" xfId="0" applyFont="1" applyFill="1" applyBorder="1" applyAlignment="1">
      <alignment vertical="center" wrapText="1"/>
    </xf>
    <xf numFmtId="0" fontId="5" fillId="9" borderId="41" xfId="0" applyFont="1" applyFill="1" applyBorder="1" applyAlignment="1">
      <alignment vertical="top" wrapText="1"/>
    </xf>
    <xf numFmtId="0" fontId="6" fillId="9" borderId="26" xfId="0" applyFont="1" applyFill="1" applyBorder="1" applyAlignment="1">
      <alignment horizontal="left" vertical="center" wrapText="1"/>
    </xf>
    <xf numFmtId="0" fontId="5" fillId="8" borderId="41" xfId="0" applyFont="1" applyFill="1" applyBorder="1" applyAlignment="1">
      <alignment vertical="top" wrapText="1"/>
    </xf>
    <xf numFmtId="0" fontId="0" fillId="8" borderId="26" xfId="0" applyFill="1" applyBorder="1" applyAlignment="1">
      <alignment vertical="center" wrapText="1"/>
    </xf>
    <xf numFmtId="0" fontId="0" fillId="8" borderId="26" xfId="0" applyFill="1" applyBorder="1" applyAlignment="1">
      <alignment horizontal="left" vertical="center" wrapText="1"/>
    </xf>
    <xf numFmtId="0" fontId="5" fillId="8" borderId="41" xfId="0" applyFont="1" applyFill="1" applyBorder="1" applyAlignment="1">
      <alignment horizontal="left" vertical="top" wrapText="1"/>
    </xf>
    <xf numFmtId="0" fontId="0" fillId="8" borderId="26" xfId="0" applyFill="1" applyBorder="1" applyAlignment="1">
      <alignment horizontal="left" vertical="top" wrapText="1"/>
    </xf>
    <xf numFmtId="0" fontId="5" fillId="8" borderId="42" xfId="0" applyFont="1" applyFill="1" applyBorder="1" applyAlignment="1">
      <alignment vertical="top" wrapText="1"/>
    </xf>
    <xf numFmtId="0" fontId="1" fillId="8" borderId="0" xfId="0" applyFont="1" applyFill="1" applyAlignment="1">
      <alignment vertical="center" wrapText="1"/>
    </xf>
    <xf numFmtId="0" fontId="1" fillId="8" borderId="26" xfId="0" applyFont="1" applyFill="1" applyBorder="1" applyAlignment="1">
      <alignment vertical="center" wrapText="1"/>
    </xf>
    <xf numFmtId="0" fontId="29" fillId="8" borderId="0" xfId="1" applyFont="1" applyFill="1" applyBorder="1" applyAlignment="1" applyProtection="1">
      <alignment horizontal="left" vertical="top" wrapText="1"/>
    </xf>
    <xf numFmtId="0" fontId="10" fillId="8" borderId="0" xfId="0" applyFont="1" applyFill="1" applyAlignment="1">
      <alignment horizontal="left" vertical="center" wrapText="1"/>
    </xf>
    <xf numFmtId="0" fontId="32" fillId="8" borderId="26" xfId="0" applyFont="1" applyFill="1" applyBorder="1" applyAlignment="1">
      <alignment horizontal="left" vertical="center" wrapText="1"/>
    </xf>
    <xf numFmtId="0" fontId="29" fillId="8" borderId="26" xfId="1" applyFont="1" applyFill="1" applyBorder="1" applyAlignment="1" applyProtection="1">
      <alignment horizontal="left" vertical="top" wrapText="1"/>
    </xf>
    <xf numFmtId="0" fontId="37" fillId="8" borderId="41" xfId="0" applyFont="1" applyFill="1" applyBorder="1" applyAlignment="1">
      <alignment vertical="top" wrapText="1"/>
    </xf>
    <xf numFmtId="0" fontId="5" fillId="8" borderId="42" xfId="0" applyFont="1" applyFill="1" applyBorder="1" applyAlignment="1">
      <alignment horizontal="left" vertical="top" wrapText="1"/>
    </xf>
    <xf numFmtId="0" fontId="5" fillId="8" borderId="27" xfId="0" applyFont="1" applyFill="1" applyBorder="1" applyAlignment="1">
      <alignment horizontal="left" vertical="top" wrapText="1"/>
    </xf>
    <xf numFmtId="0" fontId="29" fillId="8" borderId="27" xfId="1" applyFont="1" applyFill="1" applyBorder="1" applyAlignment="1" applyProtection="1">
      <alignment horizontal="left" vertical="top" wrapText="1"/>
    </xf>
    <xf numFmtId="0" fontId="29" fillId="8" borderId="28" xfId="1" applyFont="1" applyFill="1" applyBorder="1" applyAlignment="1" applyProtection="1">
      <alignment horizontal="left" vertical="top" wrapText="1"/>
    </xf>
    <xf numFmtId="0" fontId="5" fillId="9" borderId="40" xfId="0" applyFont="1" applyFill="1" applyBorder="1" applyAlignment="1">
      <alignment vertical="top" wrapText="1"/>
    </xf>
    <xf numFmtId="0" fontId="5" fillId="9" borderId="24" xfId="0" applyFont="1" applyFill="1" applyBorder="1" applyAlignment="1">
      <alignment vertical="top" wrapText="1"/>
    </xf>
    <xf numFmtId="0" fontId="0" fillId="9" borderId="24" xfId="0" applyFill="1" applyBorder="1" applyAlignment="1">
      <alignment vertical="center" wrapText="1"/>
    </xf>
    <xf numFmtId="0" fontId="0" fillId="9" borderId="25" xfId="0" applyFill="1" applyBorder="1" applyAlignment="1">
      <alignment vertical="center" wrapText="1"/>
    </xf>
    <xf numFmtId="0" fontId="5" fillId="9" borderId="42" xfId="0" applyFont="1" applyFill="1" applyBorder="1" applyAlignment="1">
      <alignment vertical="top" wrapText="1"/>
    </xf>
    <xf numFmtId="0" fontId="5" fillId="8" borderId="40" xfId="0" applyFont="1" applyFill="1" applyBorder="1" applyAlignment="1">
      <alignment vertical="top" wrapText="1"/>
    </xf>
    <xf numFmtId="0" fontId="5" fillId="8" borderId="24" xfId="0" applyFont="1" applyFill="1" applyBorder="1" applyAlignment="1">
      <alignment vertical="top" wrapText="1"/>
    </xf>
    <xf numFmtId="0" fontId="0" fillId="8" borderId="24" xfId="0" applyFill="1" applyBorder="1" applyAlignment="1">
      <alignment vertical="center" wrapText="1"/>
    </xf>
    <xf numFmtId="0" fontId="0" fillId="8" borderId="25" xfId="0" applyFill="1" applyBorder="1" applyAlignment="1">
      <alignment vertical="center" wrapText="1"/>
    </xf>
    <xf numFmtId="0" fontId="26" fillId="8" borderId="41" xfId="0" applyFont="1" applyFill="1" applyBorder="1" applyAlignment="1">
      <alignment vertical="top" wrapText="1"/>
    </xf>
    <xf numFmtId="0" fontId="7" fillId="8" borderId="26" xfId="0" applyFont="1" applyFill="1" applyBorder="1" applyAlignment="1">
      <alignment horizontal="left" vertical="center" wrapText="1"/>
    </xf>
    <xf numFmtId="0" fontId="14" fillId="8" borderId="0" xfId="0" applyFont="1" applyFill="1" applyAlignment="1">
      <alignment vertical="center" wrapText="1"/>
    </xf>
    <xf numFmtId="0" fontId="14" fillId="8" borderId="0" xfId="0" applyFont="1" applyFill="1" applyAlignment="1">
      <alignment horizontal="left" vertical="center" wrapText="1"/>
    </xf>
    <xf numFmtId="0" fontId="32" fillId="8" borderId="0" xfId="0" applyFont="1" applyFill="1" applyAlignment="1">
      <alignment vertical="center" wrapText="1"/>
    </xf>
    <xf numFmtId="0" fontId="33" fillId="8" borderId="0" xfId="1" applyFont="1" applyFill="1" applyBorder="1" applyAlignment="1">
      <alignment vertical="top" wrapText="1"/>
    </xf>
    <xf numFmtId="0" fontId="33" fillId="8" borderId="0" xfId="1" applyFont="1" applyFill="1" applyBorder="1" applyAlignment="1">
      <alignment horizontal="left" vertical="top" wrapText="1"/>
    </xf>
    <xf numFmtId="0" fontId="32" fillId="8" borderId="0" xfId="0" applyFont="1" applyFill="1" applyAlignment="1">
      <alignment vertical="top" wrapText="1"/>
    </xf>
    <xf numFmtId="0" fontId="19" fillId="8" borderId="0" xfId="0" applyFont="1" applyFill="1" applyAlignment="1">
      <alignment vertical="center" wrapText="1"/>
    </xf>
    <xf numFmtId="0" fontId="5" fillId="8" borderId="27" xfId="0" applyFont="1" applyFill="1" applyBorder="1" applyAlignment="1">
      <alignment vertical="top" wrapText="1"/>
    </xf>
    <xf numFmtId="0" fontId="0" fillId="8" borderId="28" xfId="0" applyFill="1" applyBorder="1" applyAlignment="1">
      <alignment vertical="center" wrapText="1"/>
    </xf>
    <xf numFmtId="0" fontId="34" fillId="9" borderId="0" xfId="0" applyFont="1" applyFill="1" applyAlignment="1">
      <alignment horizontal="right" vertical="top" wrapText="1"/>
    </xf>
    <xf numFmtId="0" fontId="3" fillId="9" borderId="26" xfId="0" applyFont="1" applyFill="1" applyBorder="1" applyAlignment="1">
      <alignment vertical="top" wrapText="1"/>
    </xf>
    <xf numFmtId="0" fontId="3" fillId="9" borderId="26" xfId="0" applyFont="1" applyFill="1" applyBorder="1" applyAlignment="1">
      <alignment vertical="center" wrapText="1"/>
    </xf>
    <xf numFmtId="0" fontId="23" fillId="9" borderId="41" xfId="0" applyFont="1" applyFill="1" applyBorder="1" applyAlignment="1">
      <alignment vertical="top" wrapText="1"/>
    </xf>
    <xf numFmtId="0" fontId="30" fillId="9" borderId="0" xfId="0" applyFont="1" applyFill="1" applyAlignment="1">
      <alignment horizontal="right" vertical="top" wrapText="1"/>
    </xf>
    <xf numFmtId="0" fontId="3" fillId="9" borderId="26" xfId="0" applyFont="1" applyFill="1" applyBorder="1" applyAlignment="1">
      <alignment wrapText="1"/>
    </xf>
    <xf numFmtId="0" fontId="3" fillId="9" borderId="27" xfId="0" applyFont="1" applyFill="1" applyBorder="1" applyAlignment="1">
      <alignment horizontal="right" vertical="top" wrapText="1"/>
    </xf>
    <xf numFmtId="0" fontId="3" fillId="9" borderId="27" xfId="0" applyFont="1" applyFill="1" applyBorder="1" applyAlignment="1">
      <alignment vertical="top" wrapText="1"/>
    </xf>
    <xf numFmtId="0" fontId="3" fillId="9" borderId="27" xfId="0" applyFont="1" applyFill="1" applyBorder="1" applyAlignment="1">
      <alignment wrapText="1"/>
    </xf>
    <xf numFmtId="0" fontId="3" fillId="9" borderId="28" xfId="0" applyFont="1" applyFill="1" applyBorder="1" applyAlignment="1">
      <alignment wrapText="1"/>
    </xf>
    <xf numFmtId="0" fontId="32" fillId="8" borderId="0" xfId="0" applyFont="1" applyFill="1" applyAlignment="1">
      <alignment horizontal="left" vertical="center" wrapText="1"/>
    </xf>
    <xf numFmtId="0" fontId="2" fillId="9" borderId="41" xfId="0" applyFont="1" applyFill="1" applyBorder="1" applyAlignment="1">
      <alignment vertical="center" wrapText="1"/>
    </xf>
    <xf numFmtId="0" fontId="35" fillId="9" borderId="0" xfId="0" applyFont="1" applyFill="1" applyAlignment="1">
      <alignment horizontal="left" vertical="center" wrapText="1"/>
    </xf>
    <xf numFmtId="0" fontId="15" fillId="9" borderId="0" xfId="0" applyFont="1" applyFill="1" applyAlignment="1">
      <alignment horizontal="center" vertical="center"/>
    </xf>
    <xf numFmtId="0" fontId="15" fillId="9" borderId="26" xfId="0" applyFont="1" applyFill="1" applyBorder="1" applyAlignment="1">
      <alignment horizontal="center" vertical="center"/>
    </xf>
    <xf numFmtId="0" fontId="36" fillId="8" borderId="0" xfId="0" applyFont="1" applyFill="1" applyAlignment="1">
      <alignment horizontal="right" vertical="top" wrapText="1"/>
    </xf>
    <xf numFmtId="0" fontId="6" fillId="8" borderId="0" xfId="0" applyFont="1" applyFill="1" applyAlignment="1">
      <alignment horizontal="right" vertical="top" wrapText="1"/>
    </xf>
    <xf numFmtId="0" fontId="6" fillId="8" borderId="0" xfId="0" applyFont="1" applyFill="1" applyAlignment="1">
      <alignment horizontal="center" vertical="center" wrapText="1"/>
    </xf>
    <xf numFmtId="0" fontId="25" fillId="8" borderId="0" xfId="0" applyFont="1" applyFill="1" applyAlignment="1">
      <alignment vertical="center" wrapText="1"/>
    </xf>
    <xf numFmtId="0" fontId="10" fillId="8" borderId="0" xfId="0" applyFont="1" applyFill="1" applyAlignment="1">
      <alignment vertical="center" wrapText="1"/>
    </xf>
    <xf numFmtId="0" fontId="25" fillId="8" borderId="0" xfId="0" applyFont="1" applyFill="1" applyAlignment="1">
      <alignment vertical="top" wrapText="1"/>
    </xf>
    <xf numFmtId="0" fontId="22" fillId="8" borderId="0" xfId="0" applyFont="1" applyFill="1" applyAlignment="1">
      <alignment horizontal="left" vertical="center" wrapText="1"/>
    </xf>
    <xf numFmtId="0" fontId="8" fillId="8" borderId="25" xfId="0" applyFont="1" applyFill="1" applyBorder="1" applyAlignment="1">
      <alignment horizontal="left" vertical="top" wrapText="1"/>
    </xf>
    <xf numFmtId="0" fontId="15" fillId="0" borderId="0" xfId="0" applyFont="1"/>
    <xf numFmtId="0" fontId="15" fillId="0" borderId="0" xfId="0" applyFont="1" applyAlignment="1">
      <alignment wrapText="1"/>
    </xf>
    <xf numFmtId="0" fontId="14" fillId="5" borderId="23"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 fillId="3" borderId="43" xfId="0" applyFont="1" applyFill="1" applyBorder="1" applyAlignment="1">
      <alignment horizontal="right"/>
    </xf>
    <xf numFmtId="0" fontId="1" fillId="3" borderId="0" xfId="0" applyFont="1" applyFill="1" applyAlignment="1">
      <alignment horizontal="right"/>
    </xf>
    <xf numFmtId="0" fontId="1" fillId="3" borderId="44" xfId="0" applyFont="1" applyFill="1" applyBorder="1"/>
    <xf numFmtId="14" fontId="0" fillId="3" borderId="0" xfId="0" applyNumberFormat="1" applyFill="1" applyAlignment="1">
      <alignment horizontal="left" vertical="center"/>
    </xf>
    <xf numFmtId="0" fontId="1" fillId="3" borderId="0" xfId="0" applyFont="1" applyFill="1"/>
    <xf numFmtId="0" fontId="0" fillId="3" borderId="43"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44" xfId="0" applyFill="1" applyBorder="1" applyAlignment="1">
      <alignment horizontal="center" vertical="center"/>
    </xf>
    <xf numFmtId="0" fontId="0" fillId="3" borderId="43" xfId="0" applyFill="1" applyBorder="1" applyAlignment="1">
      <alignment horizontal="center"/>
    </xf>
    <xf numFmtId="0" fontId="0" fillId="3" borderId="0" xfId="0" applyFill="1" applyAlignment="1">
      <alignment horizontal="center"/>
    </xf>
    <xf numFmtId="0" fontId="0" fillId="3" borderId="44" xfId="0" applyFill="1" applyBorder="1" applyAlignment="1">
      <alignment horizontal="center"/>
    </xf>
    <xf numFmtId="0" fontId="0" fillId="3" borderId="43" xfId="0" quotePrefix="1" applyFill="1" applyBorder="1" applyAlignment="1">
      <alignment horizontal="center" vertical="top" wrapText="1"/>
    </xf>
    <xf numFmtId="0" fontId="0" fillId="3" borderId="0" xfId="0" quotePrefix="1" applyFill="1" applyAlignment="1">
      <alignment horizontal="center" vertical="top" wrapText="1"/>
    </xf>
    <xf numFmtId="0" fontId="0" fillId="3" borderId="44" xfId="0" quotePrefix="1" applyFill="1" applyBorder="1" applyAlignment="1">
      <alignment horizontal="center" vertical="top" wrapText="1"/>
    </xf>
    <xf numFmtId="0" fontId="45"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46" fillId="0" borderId="45" xfId="0" applyFont="1" applyBorder="1" applyAlignment="1">
      <alignment horizontal="center" vertical="center" wrapText="1"/>
    </xf>
    <xf numFmtId="0" fontId="1" fillId="0" borderId="45" xfId="0" applyFont="1" applyBorder="1" applyAlignment="1">
      <alignment horizontal="center" vertical="center"/>
    </xf>
    <xf numFmtId="0" fontId="20" fillId="9" borderId="24" xfId="0" applyFont="1" applyFill="1" applyBorder="1" applyAlignment="1">
      <alignment horizontal="center" vertical="center"/>
    </xf>
    <xf numFmtId="0" fontId="51" fillId="0" borderId="0" xfId="0" applyFont="1" applyAlignment="1">
      <alignment vertical="center" wrapText="1"/>
    </xf>
    <xf numFmtId="0" fontId="52"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vertical="center" wrapText="1"/>
    </xf>
    <xf numFmtId="0" fontId="0" fillId="0" borderId="0" xfId="0" quotePrefix="1" applyAlignment="1">
      <alignment wrapText="1"/>
    </xf>
    <xf numFmtId="0" fontId="0" fillId="12" borderId="0" xfId="0" applyFill="1" applyAlignment="1">
      <alignment wrapText="1"/>
    </xf>
    <xf numFmtId="0" fontId="10" fillId="3" borderId="30" xfId="0" applyFont="1" applyFill="1" applyBorder="1" applyAlignment="1" applyProtection="1">
      <alignment horizontal="left" vertical="top" wrapText="1"/>
      <protection locked="0"/>
    </xf>
    <xf numFmtId="0" fontId="10" fillId="3" borderId="31" xfId="0" applyFont="1" applyFill="1" applyBorder="1" applyAlignment="1" applyProtection="1">
      <alignment horizontal="left" vertical="top" wrapText="1"/>
      <protection locked="0"/>
    </xf>
    <xf numFmtId="14" fontId="10" fillId="3" borderId="31" xfId="0" applyNumberFormat="1" applyFont="1" applyFill="1" applyBorder="1" applyAlignment="1" applyProtection="1">
      <alignment horizontal="left" vertical="top" wrapText="1"/>
      <protection locked="0"/>
    </xf>
    <xf numFmtId="0" fontId="10" fillId="3" borderId="32" xfId="0" applyFont="1" applyFill="1" applyBorder="1" applyAlignment="1" applyProtection="1">
      <alignment horizontal="left" vertical="top" wrapText="1"/>
      <protection locked="0"/>
    </xf>
    <xf numFmtId="0" fontId="0" fillId="3" borderId="0" xfId="0" applyFill="1"/>
    <xf numFmtId="0" fontId="19" fillId="8" borderId="76" xfId="0" applyFont="1" applyFill="1" applyBorder="1" applyAlignment="1" applyProtection="1">
      <alignment horizontal="left" vertical="center" wrapText="1" indent="1"/>
      <protection locked="0"/>
    </xf>
    <xf numFmtId="0" fontId="19" fillId="8" borderId="77" xfId="0" applyFont="1" applyFill="1" applyBorder="1" applyAlignment="1" applyProtection="1">
      <alignment horizontal="left" vertical="center" wrapText="1" indent="1"/>
      <protection locked="0"/>
    </xf>
    <xf numFmtId="0" fontId="9" fillId="4" borderId="0" xfId="0" applyFont="1" applyFill="1"/>
    <xf numFmtId="0" fontId="7" fillId="4" borderId="0" xfId="0" applyFont="1" applyFill="1"/>
    <xf numFmtId="0" fontId="0" fillId="4" borderId="0" xfId="0" applyFill="1" applyAlignment="1">
      <alignment horizontal="center"/>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9" fillId="9" borderId="61" xfId="0" applyFont="1" applyFill="1" applyBorder="1"/>
    <xf numFmtId="0" fontId="11" fillId="9" borderId="61" xfId="0" applyFont="1" applyFill="1" applyBorder="1" applyAlignment="1">
      <alignment horizontal="center"/>
    </xf>
    <xf numFmtId="0" fontId="0" fillId="9" borderId="62" xfId="0" applyFill="1" applyBorder="1"/>
    <xf numFmtId="0" fontId="7" fillId="9" borderId="0" xfId="0" applyFont="1" applyFill="1"/>
    <xf numFmtId="0" fontId="0" fillId="9" borderId="61" xfId="0" applyFill="1" applyBorder="1"/>
    <xf numFmtId="0" fontId="12" fillId="9" borderId="0" xfId="0" applyFont="1" applyFill="1" applyAlignment="1">
      <alignment horizontal="right"/>
    </xf>
    <xf numFmtId="0" fontId="0" fillId="9" borderId="51" xfId="0" applyFill="1" applyBorder="1"/>
    <xf numFmtId="0" fontId="0" fillId="9" borderId="0" xfId="0" applyFill="1" applyAlignment="1">
      <alignment horizontal="center"/>
    </xf>
    <xf numFmtId="0" fontId="16" fillId="10" borderId="65" xfId="0" applyFont="1" applyFill="1" applyBorder="1" applyAlignment="1">
      <alignment horizontal="center" vertical="center"/>
    </xf>
    <xf numFmtId="0" fontId="16" fillId="10" borderId="33" xfId="0" applyFont="1" applyFill="1" applyBorder="1" applyAlignment="1">
      <alignment horizontal="center" vertical="center" wrapText="1"/>
    </xf>
    <xf numFmtId="0" fontId="16" fillId="10" borderId="35" xfId="0" applyFont="1" applyFill="1" applyBorder="1" applyAlignment="1">
      <alignment horizontal="center" vertical="center" wrapText="1"/>
    </xf>
    <xf numFmtId="0" fontId="16" fillId="10" borderId="35" xfId="0" applyFont="1" applyFill="1" applyBorder="1" applyAlignment="1">
      <alignment horizontal="center" vertical="center"/>
    </xf>
    <xf numFmtId="0" fontId="16" fillId="10" borderId="66" xfId="0" applyFont="1" applyFill="1" applyBorder="1" applyAlignment="1">
      <alignment horizontal="center" vertical="center" wrapText="1"/>
    </xf>
    <xf numFmtId="0" fontId="18" fillId="9" borderId="29" xfId="0" applyFont="1" applyFill="1" applyBorder="1" applyAlignment="1">
      <alignment horizontal="left" vertical="center" wrapText="1" indent="1"/>
    </xf>
    <xf numFmtId="0" fontId="21" fillId="5" borderId="62" xfId="0" applyFont="1" applyFill="1" applyBorder="1" applyAlignment="1">
      <alignment horizontal="center" vertical="center" wrapText="1"/>
    </xf>
    <xf numFmtId="0" fontId="12" fillId="8" borderId="70" xfId="0" applyFont="1" applyFill="1" applyBorder="1" applyAlignment="1">
      <alignment horizontal="center" vertical="center" textRotation="90"/>
    </xf>
    <xf numFmtId="1" fontId="13" fillId="8" borderId="37" xfId="0" applyNumberFormat="1" applyFont="1" applyFill="1" applyBorder="1" applyAlignment="1">
      <alignment horizontal="center" vertical="center"/>
    </xf>
    <xf numFmtId="0" fontId="16" fillId="10" borderId="36" xfId="0" applyFont="1" applyFill="1" applyBorder="1" applyAlignment="1">
      <alignment horizontal="center" vertical="center" wrapText="1"/>
    </xf>
    <xf numFmtId="0" fontId="21" fillId="5" borderId="64" xfId="0" applyFont="1" applyFill="1" applyBorder="1" applyAlignment="1">
      <alignment vertical="center" wrapText="1"/>
    </xf>
    <xf numFmtId="0" fontId="21" fillId="5" borderId="73" xfId="0" applyFont="1" applyFill="1" applyBorder="1" applyAlignment="1">
      <alignment vertical="center" wrapText="1"/>
    </xf>
    <xf numFmtId="0" fontId="12" fillId="8" borderId="74" xfId="0" applyFont="1" applyFill="1" applyBorder="1" applyAlignment="1">
      <alignment horizontal="center" vertical="center" textRotation="90"/>
    </xf>
    <xf numFmtId="1" fontId="13" fillId="8" borderId="75" xfId="0" applyNumberFormat="1" applyFont="1" applyFill="1" applyBorder="1" applyAlignment="1">
      <alignment horizontal="center" vertical="center"/>
    </xf>
    <xf numFmtId="0" fontId="14" fillId="8" borderId="76" xfId="0" applyFont="1" applyFill="1" applyBorder="1" applyAlignment="1">
      <alignment horizontal="center" vertical="center" wrapText="1"/>
    </xf>
    <xf numFmtId="0" fontId="18" fillId="9" borderId="76" xfId="0" applyFont="1" applyFill="1" applyBorder="1" applyAlignment="1">
      <alignment horizontal="left" vertical="center" wrapText="1" indent="1"/>
    </xf>
    <xf numFmtId="0" fontId="4" fillId="9" borderId="68" xfId="1" applyFill="1" applyBorder="1" applyAlignment="1">
      <alignment horizontal="left" vertical="top" wrapText="1"/>
    </xf>
    <xf numFmtId="0" fontId="4" fillId="9" borderId="69" xfId="1" applyFill="1" applyBorder="1" applyAlignment="1" applyProtection="1">
      <alignment horizontal="left" vertical="top" wrapText="1"/>
      <protection locked="0"/>
    </xf>
    <xf numFmtId="0" fontId="4" fillId="9" borderId="69" xfId="1" applyFill="1" applyBorder="1" applyAlignment="1" applyProtection="1">
      <alignment vertical="top" wrapText="1"/>
      <protection locked="0"/>
    </xf>
    <xf numFmtId="0" fontId="4" fillId="9" borderId="71" xfId="1" applyFill="1" applyBorder="1" applyAlignment="1" applyProtection="1">
      <alignment vertical="top" wrapText="1"/>
      <protection locked="0"/>
    </xf>
    <xf numFmtId="0" fontId="4" fillId="9" borderId="72" xfId="1" applyFill="1" applyBorder="1" applyAlignment="1" applyProtection="1">
      <alignment vertical="center" wrapText="1"/>
      <protection locked="0"/>
    </xf>
    <xf numFmtId="0" fontId="4" fillId="9" borderId="68" xfId="1" applyFill="1" applyBorder="1" applyAlignment="1" applyProtection="1">
      <alignment vertical="center" wrapText="1"/>
      <protection locked="0"/>
    </xf>
    <xf numFmtId="0" fontId="4" fillId="9" borderId="78" xfId="1" applyFill="1" applyBorder="1" applyAlignment="1" applyProtection="1">
      <alignment vertical="center" wrapText="1"/>
      <protection locked="0"/>
    </xf>
    <xf numFmtId="0" fontId="4" fillId="9" borderId="69" xfId="1" applyFill="1" applyBorder="1" applyAlignment="1" applyProtection="1">
      <alignment vertical="center" wrapText="1"/>
      <protection locked="0"/>
    </xf>
    <xf numFmtId="0" fontId="4" fillId="9" borderId="71" xfId="1" applyFill="1" applyBorder="1" applyAlignment="1" applyProtection="1">
      <alignment vertical="center" wrapText="1"/>
      <protection locked="0"/>
    </xf>
    <xf numFmtId="0" fontId="41" fillId="9" borderId="24" xfId="0" applyFont="1" applyFill="1" applyBorder="1" applyAlignment="1">
      <alignment horizontal="left" vertical="center" wrapText="1"/>
    </xf>
    <xf numFmtId="0" fontId="15" fillId="9" borderId="24" xfId="0" applyFont="1" applyFill="1" applyBorder="1" applyAlignment="1">
      <alignment horizontal="center" vertical="center"/>
    </xf>
    <xf numFmtId="0" fontId="15" fillId="9" borderId="25" xfId="0" applyFont="1" applyFill="1" applyBorder="1" applyAlignment="1">
      <alignment horizontal="center" vertical="center"/>
    </xf>
    <xf numFmtId="0" fontId="36" fillId="9" borderId="0" xfId="0" applyFont="1" applyFill="1" applyAlignment="1">
      <alignment horizontal="left" vertical="center" wrapText="1"/>
    </xf>
    <xf numFmtId="0" fontId="39" fillId="8" borderId="0" xfId="0" applyFont="1" applyFill="1" applyAlignment="1">
      <alignment horizontal="left" vertical="center" wrapText="1"/>
    </xf>
    <xf numFmtId="0" fontId="38" fillId="8" borderId="0" xfId="0" applyFont="1" applyFill="1" applyAlignment="1">
      <alignment horizontal="left" vertical="center" wrapText="1"/>
    </xf>
    <xf numFmtId="0" fontId="19" fillId="8" borderId="0" xfId="0" applyFont="1" applyFill="1" applyAlignment="1">
      <alignment horizontal="left" vertical="center" wrapText="1"/>
    </xf>
    <xf numFmtId="0" fontId="32" fillId="8" borderId="0" xfId="0" applyFont="1" applyFill="1" applyAlignment="1">
      <alignment horizontal="left" vertical="center" wrapText="1"/>
    </xf>
    <xf numFmtId="0" fontId="29" fillId="8" borderId="0" xfId="1" applyFont="1" applyFill="1" applyBorder="1" applyAlignment="1" applyProtection="1">
      <alignment horizontal="left" vertical="top" wrapText="1"/>
    </xf>
    <xf numFmtId="0" fontId="10" fillId="8" borderId="27" xfId="0" applyFont="1" applyFill="1" applyBorder="1" applyAlignment="1">
      <alignment horizontal="left" vertical="center" wrapText="1"/>
    </xf>
    <xf numFmtId="0" fontId="29" fillId="8" borderId="0" xfId="1" applyFont="1" applyFill="1" applyBorder="1" applyAlignment="1" applyProtection="1">
      <alignment horizontal="left" vertical="center" wrapText="1"/>
    </xf>
    <xf numFmtId="0" fontId="6" fillId="3" borderId="5"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4" fillId="9" borderId="0" xfId="0" applyFont="1" applyFill="1" applyAlignment="1">
      <alignment horizontal="left" vertical="top" wrapText="1"/>
    </xf>
    <xf numFmtId="0" fontId="27" fillId="9" borderId="0" xfId="1" applyFont="1" applyFill="1" applyBorder="1" applyAlignment="1" applyProtection="1">
      <alignment horizontal="left" vertical="top" wrapText="1"/>
    </xf>
    <xf numFmtId="0" fontId="3" fillId="3" borderId="8" xfId="0" applyFont="1" applyFill="1" applyBorder="1" applyAlignment="1">
      <alignment horizontal="left" vertical="center"/>
    </xf>
    <xf numFmtId="0" fontId="3" fillId="3" borderId="16" xfId="0" applyFont="1" applyFill="1" applyBorder="1" applyAlignment="1">
      <alignment horizontal="left" vertical="center"/>
    </xf>
    <xf numFmtId="0" fontId="3" fillId="3" borderId="4" xfId="0" applyFont="1" applyFill="1" applyBorder="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top"/>
    </xf>
    <xf numFmtId="0" fontId="3" fillId="3" borderId="17" xfId="0" applyFont="1" applyFill="1" applyBorder="1" applyAlignment="1">
      <alignment horizontal="left" vertical="top"/>
    </xf>
    <xf numFmtId="0" fontId="3" fillId="3" borderId="3" xfId="0" applyFont="1" applyFill="1" applyBorder="1" applyAlignment="1">
      <alignment horizontal="left" vertical="top"/>
    </xf>
    <xf numFmtId="0" fontId="3" fillId="3" borderId="11" xfId="0" applyFont="1" applyFill="1" applyBorder="1" applyAlignment="1">
      <alignment horizontal="left" vertical="top"/>
    </xf>
    <xf numFmtId="0" fontId="3" fillId="3" borderId="12" xfId="0" applyFont="1" applyFill="1" applyBorder="1" applyAlignment="1">
      <alignment horizontal="left" vertical="top"/>
    </xf>
    <xf numFmtId="0" fontId="3" fillId="3" borderId="18" xfId="0" applyFont="1" applyFill="1" applyBorder="1" applyAlignment="1">
      <alignment horizontal="left" vertical="top"/>
    </xf>
    <xf numFmtId="0" fontId="3" fillId="3" borderId="13" xfId="0" applyFont="1" applyFill="1" applyBorder="1" applyAlignment="1">
      <alignment horizontal="left" vertical="top"/>
    </xf>
    <xf numFmtId="0" fontId="3" fillId="3" borderId="14" xfId="0" applyFont="1" applyFill="1" applyBorder="1" applyAlignment="1">
      <alignment horizontal="left" vertical="top"/>
    </xf>
    <xf numFmtId="0" fontId="10" fillId="8" borderId="0" xfId="0" applyFont="1" applyFill="1" applyAlignment="1">
      <alignment horizontal="left" vertical="top" wrapText="1"/>
    </xf>
    <xf numFmtId="0" fontId="19" fillId="8" borderId="0" xfId="0" applyFont="1" applyFill="1" applyAlignment="1">
      <alignment horizontal="left" vertical="top" wrapText="1"/>
    </xf>
    <xf numFmtId="0" fontId="10" fillId="8" borderId="0" xfId="0" applyFont="1" applyFill="1" applyAlignment="1">
      <alignment horizontal="center" vertical="top" wrapText="1"/>
    </xf>
    <xf numFmtId="0" fontId="40" fillId="8" borderId="24" xfId="0" applyFont="1" applyFill="1" applyBorder="1" applyAlignment="1">
      <alignment horizontal="left" vertical="top" wrapText="1"/>
    </xf>
    <xf numFmtId="0" fontId="22" fillId="8" borderId="0" xfId="0" applyFont="1" applyFill="1" applyAlignment="1">
      <alignment horizontal="left" wrapText="1"/>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20" fillId="9" borderId="60" xfId="0" applyFont="1" applyFill="1" applyBorder="1" applyAlignment="1">
      <alignment horizontal="center" vertical="center"/>
    </xf>
    <xf numFmtId="0" fontId="17" fillId="11" borderId="79" xfId="0" applyFont="1" applyFill="1" applyBorder="1" applyAlignment="1">
      <alignment horizontal="center" vertical="center"/>
    </xf>
    <xf numFmtId="0" fontId="17" fillId="11" borderId="80" xfId="0" applyFont="1" applyFill="1" applyBorder="1" applyAlignment="1">
      <alignment horizontal="center" vertical="center"/>
    </xf>
    <xf numFmtId="0" fontId="17" fillId="11" borderId="81" xfId="0" applyFont="1" applyFill="1" applyBorder="1" applyAlignment="1">
      <alignment horizontal="center" vertical="center"/>
    </xf>
    <xf numFmtId="0" fontId="17" fillId="11" borderId="63" xfId="0" applyFont="1" applyFill="1" applyBorder="1" applyAlignment="1">
      <alignment horizontal="center" vertical="center" wrapText="1"/>
    </xf>
    <xf numFmtId="0" fontId="17" fillId="11" borderId="54" xfId="0" applyFont="1" applyFill="1" applyBorder="1" applyAlignment="1">
      <alignment horizontal="center" vertical="center" wrapText="1"/>
    </xf>
    <xf numFmtId="0" fontId="17" fillId="11" borderId="64" xfId="0" applyFont="1" applyFill="1" applyBorder="1" applyAlignment="1">
      <alignment horizontal="center" vertical="center" wrapText="1"/>
    </xf>
    <xf numFmtId="0" fontId="12" fillId="8" borderId="67" xfId="0" applyFont="1" applyFill="1" applyBorder="1" applyAlignment="1">
      <alignment horizontal="center" vertical="center" textRotation="90"/>
    </xf>
    <xf numFmtId="0" fontId="12" fillId="8" borderId="70" xfId="0" applyFont="1" applyFill="1" applyBorder="1" applyAlignment="1">
      <alignment horizontal="center" vertical="center" textRotation="90"/>
    </xf>
    <xf numFmtId="1" fontId="13" fillId="8" borderId="23" xfId="0" applyNumberFormat="1" applyFont="1" applyFill="1" applyBorder="1" applyAlignment="1">
      <alignment horizontal="center" vertical="center"/>
    </xf>
    <xf numFmtId="1" fontId="13" fillId="8" borderId="37" xfId="0" applyNumberFormat="1" applyFont="1" applyFill="1" applyBorder="1" applyAlignment="1">
      <alignment horizontal="center" vertical="center"/>
    </xf>
    <xf numFmtId="0" fontId="21" fillId="5" borderId="23" xfId="0" applyFont="1" applyFill="1" applyBorder="1" applyAlignment="1">
      <alignment horizontal="center" vertical="center" wrapText="1"/>
    </xf>
    <xf numFmtId="0" fontId="21" fillId="5" borderId="52"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53" xfId="0" applyFont="1" applyFill="1" applyBorder="1" applyAlignment="1">
      <alignment horizontal="center" vertical="center" wrapText="1"/>
    </xf>
    <xf numFmtId="0" fontId="1" fillId="6" borderId="1" xfId="0" applyFont="1" applyFill="1" applyBorder="1" applyAlignment="1">
      <alignment horizontal="center"/>
    </xf>
    <xf numFmtId="0" fontId="1" fillId="6" borderId="2" xfId="0" applyFont="1" applyFill="1" applyBorder="1" applyAlignment="1">
      <alignment horizontal="center"/>
    </xf>
    <xf numFmtId="0" fontId="42" fillId="9" borderId="56" xfId="0" applyFont="1" applyFill="1" applyBorder="1" applyAlignment="1">
      <alignment horizontal="center" vertical="center"/>
    </xf>
    <xf numFmtId="0" fontId="42" fillId="9" borderId="55" xfId="0" applyFont="1" applyFill="1" applyBorder="1" applyAlignment="1">
      <alignment horizontal="center" vertical="center"/>
    </xf>
    <xf numFmtId="0" fontId="42" fillId="9" borderId="57" xfId="0" applyFont="1" applyFill="1" applyBorder="1" applyAlignment="1">
      <alignment horizontal="center" vertical="center"/>
    </xf>
    <xf numFmtId="0" fontId="43" fillId="3" borderId="43" xfId="0" applyFont="1" applyFill="1" applyBorder="1" applyAlignment="1">
      <alignment horizontal="center" vertical="center"/>
    </xf>
    <xf numFmtId="0" fontId="43" fillId="3" borderId="0" xfId="0" applyFont="1" applyFill="1" applyAlignment="1">
      <alignment horizontal="center" vertical="center"/>
    </xf>
    <xf numFmtId="0" fontId="43" fillId="3" borderId="44" xfId="0" applyFont="1" applyFill="1" applyBorder="1" applyAlignment="1">
      <alignment horizontal="center" vertical="center"/>
    </xf>
    <xf numFmtId="0" fontId="7" fillId="3" borderId="43" xfId="0" applyFont="1" applyFill="1" applyBorder="1" applyAlignment="1">
      <alignment horizontal="center"/>
    </xf>
    <xf numFmtId="0" fontId="7" fillId="3" borderId="0" xfId="0" applyFont="1" applyFill="1" applyAlignment="1">
      <alignment horizontal="center"/>
    </xf>
    <xf numFmtId="0" fontId="7" fillId="3" borderId="44" xfId="0" applyFont="1" applyFill="1" applyBorder="1" applyAlignment="1">
      <alignment horizontal="center"/>
    </xf>
    <xf numFmtId="0" fontId="0" fillId="3" borderId="43"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44" xfId="0" applyFill="1" applyBorder="1" applyAlignment="1">
      <alignment horizontal="center" vertical="center"/>
    </xf>
    <xf numFmtId="0" fontId="1" fillId="3" borderId="0" xfId="0" applyFont="1" applyFill="1" applyAlignment="1">
      <alignment horizontal="right"/>
    </xf>
    <xf numFmtId="0" fontId="0" fillId="3" borderId="0" xfId="0" applyFill="1" applyAlignment="1">
      <alignment horizontal="left" vertical="center"/>
    </xf>
    <xf numFmtId="0" fontId="44" fillId="9" borderId="45" xfId="0" applyFont="1" applyFill="1" applyBorder="1" applyAlignment="1">
      <alignment horizontal="center" vertical="center"/>
    </xf>
    <xf numFmtId="0" fontId="0" fillId="0" borderId="45" xfId="0" applyBorder="1" applyAlignment="1">
      <alignment horizontal="left" vertical="top" wrapText="1"/>
    </xf>
    <xf numFmtId="0" fontId="46" fillId="0" borderId="45" xfId="0" applyFont="1" applyBorder="1" applyAlignment="1">
      <alignment horizontal="left" vertical="center" wrapText="1"/>
    </xf>
    <xf numFmtId="0" fontId="0" fillId="3" borderId="43" xfId="0" quotePrefix="1" applyFill="1" applyBorder="1" applyAlignment="1">
      <alignment horizontal="center" vertical="top" wrapText="1"/>
    </xf>
    <xf numFmtId="0" fontId="0" fillId="3" borderId="0" xfId="0" quotePrefix="1" applyFill="1" applyAlignment="1">
      <alignment horizontal="center" vertical="top" wrapText="1"/>
    </xf>
    <xf numFmtId="0" fontId="0" fillId="3" borderId="44" xfId="0" quotePrefix="1" applyFill="1" applyBorder="1" applyAlignment="1">
      <alignment horizontal="center" vertical="top" wrapText="1"/>
    </xf>
    <xf numFmtId="0" fontId="45"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0" xfId="0" applyFill="1" applyAlignment="1">
      <alignment horizontal="center" vertical="top" wrapText="1"/>
    </xf>
    <xf numFmtId="0" fontId="0" fillId="3" borderId="44" xfId="0" applyFill="1" applyBorder="1" applyAlignment="1">
      <alignment horizontal="center" vertical="top" wrapText="1"/>
    </xf>
    <xf numFmtId="14" fontId="0" fillId="3" borderId="0" xfId="0" applyNumberFormat="1" applyFill="1" applyAlignment="1">
      <alignment horizontal="left" vertical="center"/>
    </xf>
    <xf numFmtId="0" fontId="1" fillId="3" borderId="0" xfId="0" applyFont="1" applyFill="1" applyAlignment="1">
      <alignment horizontal="right" vertical="center"/>
    </xf>
    <xf numFmtId="14" fontId="0" fillId="3" borderId="0" xfId="0" applyNumberFormat="1" applyFill="1" applyAlignment="1" applyProtection="1">
      <alignment horizontal="left" vertical="center"/>
      <protection locked="0"/>
    </xf>
    <xf numFmtId="0" fontId="0" fillId="3" borderId="0" xfId="0" applyFill="1" applyAlignment="1" applyProtection="1">
      <alignment horizontal="left" vertical="center"/>
      <protection locked="0"/>
    </xf>
    <xf numFmtId="0" fontId="1" fillId="3" borderId="0" xfId="0" applyFont="1" applyFill="1" applyAlignment="1">
      <alignment horizontal="center" vertical="center"/>
    </xf>
    <xf numFmtId="0" fontId="0" fillId="0" borderId="45"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3" xfId="0" applyBorder="1" applyAlignment="1">
      <alignment horizontal="center" wrapText="1"/>
    </xf>
    <xf numFmtId="0" fontId="0" fillId="0" borderId="0" xfId="0" applyAlignment="1">
      <alignment horizontal="center" wrapText="1"/>
    </xf>
    <xf numFmtId="0" fontId="0" fillId="0" borderId="44" xfId="0" applyBorder="1" applyAlignment="1">
      <alignment horizontal="center" wrapText="1"/>
    </xf>
    <xf numFmtId="0" fontId="1" fillId="0" borderId="45" xfId="0" applyFont="1" applyBorder="1" applyAlignment="1">
      <alignment horizontal="right" vertical="center"/>
    </xf>
    <xf numFmtId="0" fontId="49" fillId="0" borderId="45" xfId="0" applyFont="1" applyBorder="1" applyAlignment="1">
      <alignment horizontal="left" vertical="center" wrapText="1"/>
    </xf>
    <xf numFmtId="0" fontId="49" fillId="0" borderId="47" xfId="0" applyFont="1" applyBorder="1" applyAlignment="1">
      <alignment horizontal="left" vertical="center" wrapText="1"/>
    </xf>
    <xf numFmtId="0" fontId="9" fillId="3" borderId="43" xfId="0" applyFont="1" applyFill="1" applyBorder="1" applyAlignment="1">
      <alignment horizontal="center"/>
    </xf>
    <xf numFmtId="0" fontId="9" fillId="3" borderId="0" xfId="0" applyFont="1" applyFill="1" applyAlignment="1">
      <alignment horizontal="center"/>
    </xf>
    <xf numFmtId="0" fontId="9" fillId="3" borderId="44" xfId="0" applyFont="1" applyFill="1" applyBorder="1" applyAlignment="1">
      <alignment horizontal="center"/>
    </xf>
    <xf numFmtId="0" fontId="47" fillId="3" borderId="43" xfId="1" quotePrefix="1" applyFont="1" applyFill="1" applyBorder="1" applyAlignment="1" applyProtection="1">
      <alignment horizontal="center" vertical="top" wrapText="1"/>
    </xf>
    <xf numFmtId="0" fontId="47" fillId="3" borderId="0" xfId="1" quotePrefix="1" applyFont="1" applyFill="1" applyBorder="1" applyAlignment="1" applyProtection="1">
      <alignment horizontal="center" vertical="top" wrapText="1"/>
    </xf>
    <xf numFmtId="0" fontId="47" fillId="3" borderId="44" xfId="1" quotePrefix="1" applyFont="1" applyFill="1" applyBorder="1" applyAlignment="1" applyProtection="1">
      <alignment horizontal="center" vertical="top" wrapText="1"/>
    </xf>
    <xf numFmtId="0" fontId="44" fillId="9" borderId="46" xfId="0" applyFont="1" applyFill="1" applyBorder="1" applyAlignment="1">
      <alignment horizontal="center" vertical="center"/>
    </xf>
    <xf numFmtId="0" fontId="44" fillId="9" borderId="47" xfId="0" applyFont="1" applyFill="1" applyBorder="1" applyAlignment="1">
      <alignment horizontal="center" vertical="center"/>
    </xf>
    <xf numFmtId="0" fontId="0" fillId="3" borderId="43" xfId="0" quotePrefix="1" applyFill="1" applyBorder="1" applyAlignment="1">
      <alignment horizontal="left" vertical="center" wrapText="1"/>
    </xf>
    <xf numFmtId="0" fontId="0" fillId="3" borderId="0" xfId="0" quotePrefix="1" applyFill="1" applyAlignment="1">
      <alignment horizontal="left" vertical="center" wrapText="1"/>
    </xf>
    <xf numFmtId="0" fontId="0" fillId="3" borderId="0" xfId="0" applyFill="1" applyAlignment="1">
      <alignment horizontal="left" vertical="center" wrapText="1"/>
    </xf>
    <xf numFmtId="0" fontId="0" fillId="3" borderId="44" xfId="0" applyFill="1" applyBorder="1" applyAlignment="1">
      <alignment horizontal="left" vertical="center" wrapText="1"/>
    </xf>
    <xf numFmtId="0" fontId="1" fillId="9" borderId="46" xfId="0" applyFont="1" applyFill="1" applyBorder="1" applyAlignment="1">
      <alignment horizontal="center" vertical="center" textRotation="90"/>
    </xf>
    <xf numFmtId="0" fontId="48" fillId="0" borderId="45" xfId="0" applyFont="1" applyBorder="1" applyAlignment="1">
      <alignment horizontal="left" vertical="center" wrapText="1"/>
    </xf>
    <xf numFmtId="0" fontId="48" fillId="0" borderId="47" xfId="0" applyFont="1" applyBorder="1" applyAlignment="1">
      <alignment horizontal="left" vertical="center" wrapText="1"/>
    </xf>
    <xf numFmtId="0" fontId="46" fillId="0" borderId="47" xfId="0" applyFont="1" applyBorder="1" applyAlignment="1">
      <alignment horizontal="left" vertical="center" wrapText="1"/>
    </xf>
    <xf numFmtId="0" fontId="1" fillId="9" borderId="48" xfId="0" applyFont="1" applyFill="1" applyBorder="1" applyAlignment="1">
      <alignment horizontal="center" vertical="center" textRotation="90"/>
    </xf>
    <xf numFmtId="0" fontId="1" fillId="0" borderId="49" xfId="0" applyFont="1" applyBorder="1" applyAlignment="1">
      <alignment horizontal="center" vertical="center" wrapText="1"/>
    </xf>
    <xf numFmtId="0" fontId="1" fillId="0" borderId="49" xfId="0" applyFont="1" applyBorder="1" applyAlignment="1">
      <alignment horizontal="right" vertical="center"/>
    </xf>
    <xf numFmtId="0" fontId="49" fillId="0" borderId="49" xfId="0" applyFont="1" applyBorder="1" applyAlignment="1">
      <alignment horizontal="left" vertical="center" wrapText="1"/>
    </xf>
    <xf numFmtId="0" fontId="49" fillId="0" borderId="50" xfId="0" applyFont="1" applyBorder="1" applyAlignment="1">
      <alignment horizontal="left" vertical="center" wrapText="1"/>
    </xf>
    <xf numFmtId="0" fontId="0" fillId="0" borderId="0" xfId="0" applyNumberFormat="1"/>
  </cellXfs>
  <cellStyles count="2">
    <cellStyle name="Hyperlink" xfId="1" builtinId="8"/>
    <cellStyle name="Normal" xfId="0" builtinId="0"/>
  </cellStyles>
  <dxfs count="7">
    <dxf>
      <fill>
        <patternFill>
          <bgColor rgb="FFFFFF00"/>
        </patternFill>
      </fill>
    </dxf>
    <dxf>
      <numFmt numFmtId="0" formatCode="General"/>
    </dxf>
    <dxf>
      <alignment horizontal="left" vertical="bottom" textRotation="0" wrapText="0" indent="0" justifyLastLine="0" shrinkToFit="0" readingOrder="0"/>
    </dxf>
    <dxf>
      <numFmt numFmtId="1" formatCode="0"/>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0" tint="-0.249977111117893"/>
        </patternFill>
      </fill>
      <border diagonalUp="0" diagonalDown="0">
        <left style="thin">
          <color indexed="64"/>
        </left>
        <right style="thin">
          <color indexed="64"/>
        </right>
        <top/>
        <bottom/>
        <vertical style="thin">
          <color indexed="64"/>
        </vertical>
        <horizontal/>
      </border>
    </dxf>
  </dxfs>
  <tableStyles count="1" defaultTableStyle="TableStyleMedium2" defaultPivotStyle="PivotStyleLight16">
    <tableStyle name="Blank" pivot="0" count="0" xr9:uid="{871D556D-8258-4E1D-AD9D-517906C4D73E}"/>
  </tableStyles>
  <colors>
    <mruColors>
      <color rgb="FF0E6CB6"/>
      <color rgb="FFB4C6E7"/>
      <color rgb="FF920000"/>
      <color rgb="FF77BCF5"/>
      <color rgb="FF41B6E6"/>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svg"/><Relationship Id="rId7" Type="http://schemas.openxmlformats.org/officeDocument/2006/relationships/image" Target="../media/image8.sv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11" Type="http://schemas.openxmlformats.org/officeDocument/2006/relationships/image" Target="../media/image12.svg"/><Relationship Id="rId5" Type="http://schemas.openxmlformats.org/officeDocument/2006/relationships/image" Target="../media/image6.sv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sv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5</xdr:col>
      <xdr:colOff>466725</xdr:colOff>
      <xdr:row>1</xdr:row>
      <xdr:rowOff>317220</xdr:rowOff>
    </xdr:from>
    <xdr:to>
      <xdr:col>6</xdr:col>
      <xdr:colOff>670063</xdr:colOff>
      <xdr:row>1</xdr:row>
      <xdr:rowOff>743178</xdr:rowOff>
    </xdr:to>
    <xdr:pic>
      <xdr:nvPicPr>
        <xdr:cNvPr id="2" name="Picture 1">
          <a:extLst>
            <a:ext uri="{FF2B5EF4-FFF2-40B4-BE49-F238E27FC236}">
              <a16:creationId xmlns:a16="http://schemas.microsoft.com/office/drawing/2014/main" id="{7056B552-E415-4208-9649-BD23457650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9420225" y="516003"/>
          <a:ext cx="1400506" cy="422148"/>
        </a:xfrm>
        <a:prstGeom prst="rect">
          <a:avLst/>
        </a:prstGeom>
      </xdr:spPr>
    </xdr:pic>
    <xdr:clientData/>
  </xdr:twoCellAnchor>
  <xdr:twoCellAnchor editAs="oneCell">
    <xdr:from>
      <xdr:col>1</xdr:col>
      <xdr:colOff>3457</xdr:colOff>
      <xdr:row>1</xdr:row>
      <xdr:rowOff>983747</xdr:rowOff>
    </xdr:from>
    <xdr:to>
      <xdr:col>7</xdr:col>
      <xdr:colOff>0</xdr:colOff>
      <xdr:row>3</xdr:row>
      <xdr:rowOff>972</xdr:rowOff>
    </xdr:to>
    <xdr:pic>
      <xdr:nvPicPr>
        <xdr:cNvPr id="5" name="Picture 4">
          <a:extLst>
            <a:ext uri="{FF2B5EF4-FFF2-40B4-BE49-F238E27FC236}">
              <a16:creationId xmlns:a16="http://schemas.microsoft.com/office/drawing/2014/main" id="{2CBD0E80-D4CB-4088-F3F4-0547D6DE164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083" b="16430"/>
        <a:stretch/>
      </xdr:blipFill>
      <xdr:spPr>
        <a:xfrm>
          <a:off x="203482" y="1174247"/>
          <a:ext cx="10788368" cy="1741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466725</xdr:colOff>
      <xdr:row>1</xdr:row>
      <xdr:rowOff>317220</xdr:rowOff>
    </xdr:from>
    <xdr:to>
      <xdr:col>6</xdr:col>
      <xdr:colOff>670063</xdr:colOff>
      <xdr:row>1</xdr:row>
      <xdr:rowOff>743178</xdr:rowOff>
    </xdr:to>
    <xdr:pic>
      <xdr:nvPicPr>
        <xdr:cNvPr id="2" name="Picture 1">
          <a:extLst>
            <a:ext uri="{FF2B5EF4-FFF2-40B4-BE49-F238E27FC236}">
              <a16:creationId xmlns:a16="http://schemas.microsoft.com/office/drawing/2014/main" id="{315A6CCD-4E2E-4599-A992-366DB13BBC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9679305" y="511530"/>
          <a:ext cx="1439683" cy="422148"/>
        </a:xfrm>
        <a:prstGeom prst="rect">
          <a:avLst/>
        </a:prstGeom>
      </xdr:spPr>
    </xdr:pic>
    <xdr:clientData/>
  </xdr:twoCellAnchor>
  <xdr:twoCellAnchor editAs="oneCell">
    <xdr:from>
      <xdr:col>6</xdr:col>
      <xdr:colOff>95249</xdr:colOff>
      <xdr:row>7</xdr:row>
      <xdr:rowOff>419099</xdr:rowOff>
    </xdr:from>
    <xdr:to>
      <xdr:col>6</xdr:col>
      <xdr:colOff>857249</xdr:colOff>
      <xdr:row>9</xdr:row>
      <xdr:rowOff>436244</xdr:rowOff>
    </xdr:to>
    <xdr:pic>
      <xdr:nvPicPr>
        <xdr:cNvPr id="3" name="Graphic 2" descr="Refresh with solid fill">
          <a:extLst>
            <a:ext uri="{FF2B5EF4-FFF2-40B4-BE49-F238E27FC236}">
              <a16:creationId xmlns:a16="http://schemas.microsoft.com/office/drawing/2014/main" id="{DE487940-7760-4E35-B261-3281A0E9A9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47984" y="4924424"/>
          <a:ext cx="765810" cy="773430"/>
        </a:xfrm>
        <a:prstGeom prst="rect">
          <a:avLst/>
        </a:prstGeom>
      </xdr:spPr>
    </xdr:pic>
    <xdr:clientData/>
  </xdr:twoCellAnchor>
  <xdr:twoCellAnchor editAs="oneCell">
    <xdr:from>
      <xdr:col>5</xdr:col>
      <xdr:colOff>1134009</xdr:colOff>
      <xdr:row>5</xdr:row>
      <xdr:rowOff>90550</xdr:rowOff>
    </xdr:from>
    <xdr:to>
      <xdr:col>6</xdr:col>
      <xdr:colOff>835676</xdr:colOff>
      <xdr:row>5</xdr:row>
      <xdr:rowOff>992367</xdr:rowOff>
    </xdr:to>
    <xdr:pic>
      <xdr:nvPicPr>
        <xdr:cNvPr id="4" name="Graphic 3" descr="Cursor with solid fill">
          <a:extLst>
            <a:ext uri="{FF2B5EF4-FFF2-40B4-BE49-F238E27FC236}">
              <a16:creationId xmlns:a16="http://schemas.microsoft.com/office/drawing/2014/main" id="{333E1CD4-C5B9-4CE4-BEF3-ECD922802B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1196405">
          <a:off x="10342779" y="3380485"/>
          <a:ext cx="941822" cy="898007"/>
        </a:xfrm>
        <a:prstGeom prst="rect">
          <a:avLst/>
        </a:prstGeom>
      </xdr:spPr>
    </xdr:pic>
    <xdr:clientData/>
  </xdr:twoCellAnchor>
  <xdr:twoCellAnchor editAs="oneCell">
    <xdr:from>
      <xdr:col>5</xdr:col>
      <xdr:colOff>1181100</xdr:colOff>
      <xdr:row>10</xdr:row>
      <xdr:rowOff>47625</xdr:rowOff>
    </xdr:from>
    <xdr:to>
      <xdr:col>6</xdr:col>
      <xdr:colOff>859155</xdr:colOff>
      <xdr:row>11</xdr:row>
      <xdr:rowOff>739313</xdr:rowOff>
    </xdr:to>
    <xdr:pic>
      <xdr:nvPicPr>
        <xdr:cNvPr id="5" name="Graphic 4" descr="List with solid fill">
          <a:extLst>
            <a:ext uri="{FF2B5EF4-FFF2-40B4-BE49-F238E27FC236}">
              <a16:creationId xmlns:a16="http://schemas.microsoft.com/office/drawing/2014/main" id="{F98A0B06-953A-4BA9-9D76-74616C81E61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rcRect/>
        <a:stretch/>
      </xdr:blipFill>
      <xdr:spPr>
        <a:xfrm>
          <a:off x="10391775" y="6155055"/>
          <a:ext cx="922020" cy="885824"/>
        </a:xfrm>
        <a:prstGeom prst="rect">
          <a:avLst/>
        </a:prstGeom>
      </xdr:spPr>
    </xdr:pic>
    <xdr:clientData/>
  </xdr:twoCellAnchor>
  <xdr:twoCellAnchor editAs="oneCell">
    <xdr:from>
      <xdr:col>6</xdr:col>
      <xdr:colOff>185488</xdr:colOff>
      <xdr:row>13</xdr:row>
      <xdr:rowOff>266199</xdr:rowOff>
    </xdr:from>
    <xdr:to>
      <xdr:col>6</xdr:col>
      <xdr:colOff>707458</xdr:colOff>
      <xdr:row>14</xdr:row>
      <xdr:rowOff>16142</xdr:rowOff>
    </xdr:to>
    <xdr:pic>
      <xdr:nvPicPr>
        <xdr:cNvPr id="6" name="Graphic 5" descr="Checkbox Checked with solid fill">
          <a:extLst>
            <a:ext uri="{FF2B5EF4-FFF2-40B4-BE49-F238E27FC236}">
              <a16:creationId xmlns:a16="http://schemas.microsoft.com/office/drawing/2014/main" id="{D867E2F2-82E9-4A7B-9DB3-A0F346877BF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0632508" y="7457574"/>
          <a:ext cx="533400" cy="525279"/>
        </a:xfrm>
        <a:prstGeom prst="rect">
          <a:avLst/>
        </a:prstGeom>
      </xdr:spPr>
    </xdr:pic>
    <xdr:clientData/>
  </xdr:twoCellAnchor>
  <xdr:twoCellAnchor editAs="oneCell">
    <xdr:from>
      <xdr:col>6</xdr:col>
      <xdr:colOff>184986</xdr:colOff>
      <xdr:row>13</xdr:row>
      <xdr:rowOff>625141</xdr:rowOff>
    </xdr:from>
    <xdr:to>
      <xdr:col>6</xdr:col>
      <xdr:colOff>706956</xdr:colOff>
      <xdr:row>15</xdr:row>
      <xdr:rowOff>95550</xdr:rowOff>
    </xdr:to>
    <xdr:pic>
      <xdr:nvPicPr>
        <xdr:cNvPr id="7" name="Graphic 6" descr="Checkbox Crossed with solid fill">
          <a:extLst>
            <a:ext uri="{FF2B5EF4-FFF2-40B4-BE49-F238E27FC236}">
              <a16:creationId xmlns:a16="http://schemas.microsoft.com/office/drawing/2014/main" id="{A9DBA977-1FC8-4681-8A1A-329D7B0C994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10632006" y="7820326"/>
          <a:ext cx="533400"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711125</xdr:colOff>
      <xdr:row>3</xdr:row>
      <xdr:rowOff>161589</xdr:rowOff>
    </xdr:from>
    <xdr:to>
      <xdr:col>7</xdr:col>
      <xdr:colOff>3122855</xdr:colOff>
      <xdr:row>6</xdr:row>
      <xdr:rowOff>60863</xdr:rowOff>
    </xdr:to>
    <xdr:pic>
      <xdr:nvPicPr>
        <xdr:cNvPr id="5" name="Picture 4">
          <a:extLst>
            <a:ext uri="{FF2B5EF4-FFF2-40B4-BE49-F238E27FC236}">
              <a16:creationId xmlns:a16="http://schemas.microsoft.com/office/drawing/2014/main" id="{FE600B47-3A25-7DB7-73FE-7B411CC074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biLevel thresh="25000"/>
          <a:extLst>
            <a:ext uri="{28A0092B-C50C-407E-A947-70E740481C1C}">
              <a14:useLocalDpi xmlns:a14="http://schemas.microsoft.com/office/drawing/2010/main" val="0"/>
            </a:ext>
          </a:extLst>
        </a:blip>
        <a:stretch>
          <a:fillRect/>
        </a:stretch>
      </xdr:blipFill>
      <xdr:spPr>
        <a:xfrm>
          <a:off x="12103025" y="1637964"/>
          <a:ext cx="2411730" cy="7127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908539</xdr:colOff>
      <xdr:row>0</xdr:row>
      <xdr:rowOff>102577</xdr:rowOff>
    </xdr:from>
    <xdr:to>
      <xdr:col>5</xdr:col>
      <xdr:colOff>1086876</xdr:colOff>
      <xdr:row>0</xdr:row>
      <xdr:rowOff>1049362</xdr:rowOff>
    </xdr:to>
    <xdr:pic>
      <xdr:nvPicPr>
        <xdr:cNvPr id="3" name="Picture 2">
          <a:extLst>
            <a:ext uri="{FF2B5EF4-FFF2-40B4-BE49-F238E27FC236}">
              <a16:creationId xmlns:a16="http://schemas.microsoft.com/office/drawing/2014/main" id="{59CFAE5E-EDB9-4555-B6C3-8B6729C9FBD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2889" y="102577"/>
          <a:ext cx="3056792"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22714</xdr:colOff>
      <xdr:row>0</xdr:row>
      <xdr:rowOff>304507</xdr:rowOff>
    </xdr:from>
    <xdr:to>
      <xdr:col>7</xdr:col>
      <xdr:colOff>437271</xdr:colOff>
      <xdr:row>0</xdr:row>
      <xdr:rowOff>1258912</xdr:rowOff>
    </xdr:to>
    <xdr:pic>
      <xdr:nvPicPr>
        <xdr:cNvPr id="3" name="Picture 2">
          <a:extLst>
            <a:ext uri="{FF2B5EF4-FFF2-40B4-BE49-F238E27FC236}">
              <a16:creationId xmlns:a16="http://schemas.microsoft.com/office/drawing/2014/main" id="{9CD60CEE-2B7C-EF4B-EDB8-DB95122E634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739" y="304507"/>
          <a:ext cx="3123467" cy="954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Gemma Kite" refreshedDate="45489.484692708334" createdVersion="8" refreshedVersion="8" minRefreshableVersion="3" recordCount="38" xr:uid="{4642F5FE-C03C-47F2-9D7B-7983AD5A3D83}">
  <cacheSource type="worksheet">
    <worksheetSource name="DataTable"/>
  </cacheSource>
  <cacheFields count="13">
    <cacheField name="Topic" numFmtId="0">
      <sharedItems/>
    </cacheField>
    <cacheField name="Topic Number" numFmtId="1">
      <sharedItems containsSemiMixedTypes="0" containsString="0" containsNumber="1" containsInteger="1" minValue="0" maxValue="5"/>
    </cacheField>
    <cacheField name="Checklist Number" numFmtId="0">
      <sharedItems containsMixedTypes="1" containsNumber="1" minValue="0.1" maxValue="8.3000000000000007" count="73">
        <s v="0.A"/>
        <s v="0.B"/>
        <s v="0.C"/>
        <s v="0.D"/>
        <s v="1.A."/>
        <s v="1.B."/>
        <s v="1.C."/>
        <s v="1.D."/>
        <s v="1.E."/>
        <s v="1.G/H."/>
        <s v="1.I."/>
        <s v="2.A."/>
        <s v="2.B."/>
        <s v="2.C."/>
        <s v="2.D."/>
        <s v="2.E."/>
        <s v="2.F."/>
        <s v="2.G."/>
        <s v="2.H."/>
        <s v="2.I."/>
        <s v="2.J."/>
        <s v="2.K."/>
        <s v="2.L."/>
        <s v="2.M."/>
        <s v="2.N."/>
        <s v="2.O."/>
        <s v="2.P."/>
        <s v="2.Q."/>
        <s v="2.R."/>
        <s v="2.S."/>
        <s v="2.T."/>
        <s v="2.U."/>
        <s v="2.V."/>
        <s v="2.W."/>
        <s v="2.X."/>
        <s v="3.A."/>
        <s v="4.A."/>
        <s v="5.A."/>
        <n v="4.0999999999999996" u="1"/>
        <n v="4.3" u="1"/>
        <n v="4.5" u="1"/>
        <n v="0.2" u="1"/>
        <n v="1.6" u="1"/>
        <n v="1.7" u="1"/>
        <n v="4.4000000000000004" u="1"/>
        <n v="5.0999999999999996" u="1"/>
        <n v="5.5" u="1"/>
        <n v="5.4" u="1"/>
        <n v="2.1" u="1"/>
        <n v="6.1" u="1"/>
        <n v="0.1" u="1"/>
        <n v="0.3" u="1"/>
        <n v="2.2000000000000002" u="1"/>
        <n v="2.2999999999999998" u="1"/>
        <n v="2.4" u="1"/>
        <n v="2.5" u="1"/>
        <n v="7.2" u="1"/>
        <n v="7.1" u="1"/>
        <n v="7.3" u="1"/>
        <n v="7.4" u="1"/>
        <n v="3.1" u="1"/>
        <n v="8.1" u="1"/>
        <n v="8.1999999999999993" u="1"/>
        <n v="8.3000000000000007" u="1"/>
        <n v="1.1000000000000001" u="1"/>
        <n v="1.2" u="1"/>
        <n v="3.2" u="1"/>
        <n v="3.3" u="1"/>
        <n v="1.3" u="1"/>
        <n v="3.4" u="1"/>
        <n v="1.4" u="1"/>
        <n v="1.5" u="1"/>
        <n v="4.2" u="1"/>
      </sharedItems>
    </cacheField>
    <cacheField name="Question" numFmtId="0">
      <sharedItems containsBlank="1" count="143" longText="1">
        <s v="Filter Functionality_Yes"/>
        <s v="Filter Functionality_No"/>
        <s v="Filter Functionality_In Progress"/>
        <s v="Filter Functionality_Not Applicable"/>
        <s v="Does the WWS maintain an updated inventory of all OT and IT network assets?*"/>
        <s v="Does the WWS have a named role/position/title that is responsible for planning, resourcing, and executing cybersecurity activities within the WWS?*"/>
        <s v="Does the WWS have a named role/position/title that is responsible for planning, resourcing, and executing OT-specific cybersecurity activities?"/>
        <s v="Does the WWS provide regular opportunities to strengthen communication and coordination between OT and IT personnel, including vendors?"/>
        <s v="Does the WWS patch or otherwise mitigate known vulnerabilities within the recommended timeframe?* "/>
        <s v="Does the WWS require that all OT vendors and service providers notify the WWS of any security incidents or vulnerabilities in a risk-informed timeframe?"/>
        <s v="Does the WWS include cybersecurity as an evaluation criterion for the procurement of OT and IT assets and services?"/>
        <s v="Does the WWS change default passwords?*"/>
        <s v="Does the WWS require a minimum length for passwords?*"/>
        <s v="Does the WWS require unique and separate credentials for users to access OT and IT networks?*"/>
        <s v="Does the WWS immediately disable access to an account or network when access is no longer required due to retirement, change of role, termination, or other factors?*"/>
        <s v="Does the WWS separate user and privileged (e.g., System Administrator) accounts?*"/>
        <s v="Does the WWS segment OT and IT networks and deny connections to the OT network by default unless explicitly allowed (e.g., by IP address and port)?"/>
        <s v="Does the WWS detect and block repeated unsuccessful login attempts?"/>
        <s v="Does the WWS require multi-factor authentication (MFA) wherever possible, but at a minimum to remotely access WWS Operational Technology (OT)/Information Technology (IT) networks?* "/>
        <s v="Does the WWS provide/conduct annual cybersecurity awareness training for all WWS personnel that covers basic cybersecurity concepts?*"/>
        <s v="Does the WWS offer OT-specific cybersecurity training on at least an annual basis to personnel who use OT as part of their regular duties?"/>
        <s v="Does the WWS use effective encryption to maintain the confidentiality of data in transit?"/>
        <s v="Does the WWS use encryption to maintain the confidentiality of stored sensitive data? "/>
        <s v="Does the WWS use email security controls to reduce common email-based threats, such as spoofing, phishing, and interception?"/>
        <s v="Does the WWS disable Microsoft Office macros, or similar embedded code, by default on all assets? "/>
        <s v="Does the WWS maintain current documentation detailing the set-up and settings (i.e., configuration) of critical OT and IT assets?* "/>
        <s v="Does the WWS maintain updated documentation describing network topology (i.e., connections between all network components) across WWS OT and IT networks?"/>
        <s v="Does the WWS require approval before new software is installed or deployed?"/>
        <s v="Does the WWS backup systems necessary for operations (e.g., network configurations, PLC logic, engineering drawings, personnel records) on a regular schedule, store backups separately from the source systems, and test backups on a regular basis?*"/>
        <s v="Does the WWS have a written cybersecurity incident response (IR) plan for critical threat scenarios (e.g., disabled or manipulated process control systems, the loss or theft of operational or financial data, exposure of sensitive information), which is regularly practiced and updated?*"/>
        <s v="Does the WWS collect security logs (e.g., system and network access, malware detection) to use in both incident detection and investigation?"/>
        <s v="Does the WWS protect security logs from unauthorized access and tampering?"/>
        <s v="Does the WWS prohibit the connection of unauthorized hardware (e.g., USB devices, removable media, laptops brought in by others) to OT and IT assets?* "/>
        <s v="Does the WWS ensure that assets connected to the public Internet expose no unnecessary exploitable services (e.g., remote desktop protocol)?*"/>
        <s v="Does the WWS eliminate connections between OT assets and the Internet?*"/>
        <s v="Does the WWS keep a list of threats and adversary tactics, techniques, and procedures (TTPs) for cyberattacks relevant to the WWS?"/>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
        <s v="Does the WWS have the ability to safely and effectively recover from a cybersecurity incident?"/>
        <s v="Does the WWS maintain an updated inventory of all OT and IT network assets?*TEST" u="1"/>
        <s v="Does the WWS maintain an updated inventory of all OT and IT network assets?" u="1"/>
        <s v="Does the WWS have a named role/position/title that is responsible for planning, resourcing, and executing cybersecurity activities within the WWS?" u="1"/>
        <s v="Does the WWS patch or otherwise mitigate known vulnerabilities within the recommended time frame? " u="1"/>
        <s v="Does the WWS change default passwords?" u="1"/>
        <s v="Does the WWS require a minimum length for passwords?" u="1"/>
        <s v="Does the WWS require unique and separate credentials for users to access OT and IT networks?" u="1"/>
        <s v="Does the WWS immediately disable access to an account or network when access is no longer required due to retirement, change of role, termination, or other factors?" u="1"/>
        <s v="Does the WWS separate user and privileged (e.g., System Administrator) accounts?" u="1"/>
        <s v="Does the WWS require multi-factor authentication (MFA) wherever possible, but at a minimum to remotely access WWS/Operational Technology (OT)/Information Technology (IT) networks? " u="1"/>
        <s v="Does the WWS provide at least annual training for all WWS personnel that covers basic cybersecurity concepts?" u="1"/>
        <s v="Does the WWS maintain current documentation detailing the set-up and settings (i.e., configuration) of critical OT and IT assets? " u="1"/>
        <s v="Does the WWS backup systems necessary for operations (e.g., network configurations, PLC logic, engineering drawings, personnel records) on a regular schedule, store backups separately from the source systems, and test backups on a regular basis?" u="1"/>
        <s v="Does the WWS have a written cybersecurity incident response (IR) plan for critical threat scenarios (e.g., disabled or manipulated process control systems, the loss or theft of operational or financial data, exposure of sensitive information), which is regularly practiced and updated?" u="1"/>
        <s v="Does the WWS prohibit the connection of unauthorized hardware (e.g., USB devices, removable media, laptops brought in by others) to OT and IT assets? " u="1"/>
        <s v="Does the WWS ensure that assets connected to the public Internet expose no unnecessary exploitable services (e.g., remote desktop protocol)?" u="1"/>
        <s v="Does the WWS eliminate connections between OT assets and the Internet?"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ce-and-comment rulemaking, requiring covered entities to report covered cyber incidents and ransom payments made as a result of a ransomware attach to CISA. CISA’s Notice of Proposed Rulemaking proposes applying these requirements to at least some entities in the Water and Wastewater Sector. This recommendation will be revised as necessary when the CIRCIA Final Rule is issued." u="1"/>
        <s v="Does the WWS have the ability to safely and effectively recover from a cybersecurity incident? "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ve-and-comment rulemaking, requiring covered entities to report covered cyber incidents and ransom payments made as a result of a ransomware attach to CISA. CISA’s Notice of Proposed Rulemaking proposes applying these requirements to at least some entities in the Water and Wastewater Sector. This recommendation will be revised as necessary when the CIRCIA Final Rule is issued." u="1"/>
        <s v="Does the W/WS maintain an updated inventory of all OT and IT network assets?" u="1"/>
        <s v="Does the W/WS have a named role/position/title that is responsible for planning, resourcing, and executing cybersecurity activities within the WWS?" u="1"/>
        <s v="Does the W/WS have a named role/position/title that is responsible for planning, resourcing, and executing OT-specific cybersecurity activities?" u="1"/>
        <s v="Does the W/WS provide regular opportunities to strengthen communication and coordination between OT and IT personnel, including vendors?" u="1"/>
        <s v="Does the W/WS patch or otherwise mitigate known vulnerabilities within the recommended time frame? " u="1"/>
        <s v="Does the W/WS require that all OT vendors and service providers notify the WWS of any security incidents or vulnerabilities in a risk-informed timeframe?" u="1"/>
        <s v="Does the W/WS include cybersecurity as an evaluation criterion for the procurement of OT and IT assets and services?" u="1"/>
        <s v="Does the W/WS change default passwords?" u="1"/>
        <s v="Does the W/WS require a minimum length for passwords?" u="1"/>
        <s v="Does the W/WS require unique and separate credentials for users to access OT and IT networks?" u="1"/>
        <s v="Does the W/WS immediately disable access to an account or network when access is no longer required due to retirement, change of role, termination, or other factors?" u="1"/>
        <s v="Does the W/WS separate user and privileged (e.g., System Administrator) accounts?" u="1"/>
        <s v="Does the W/WS segment OT and IT networks and deny connections to the OT network by default unless explicitly allowed (e.g., by IP address and port)?" u="1"/>
        <s v="Does the W/WS detect and block repeated unsuccessful login attempts?" u="1"/>
        <s v="Does the W/WS require multi-factor authentication (MFA) wherever possible, but at a minimum to remotely access WWS/Operational Technology (OT)/Information Technology (IT) networks? " u="1"/>
        <s v="Does the W/WS provide at least annual training for all WWS personnel that covers basic cybersecurity concepts?" u="1"/>
        <s v="Does the W/WS offer OT-specific cybersecurity training on at least an annual basis to personnel who use OT as part of their regular duties?" u="1"/>
        <s v="Does the W/WS use effective encryption to maintain the confidentiality of data in transit?" u="1"/>
        <s v="Does the W/WS use encryption to maintain the confidentiality of stored sensitive data? " u="1"/>
        <s v="Does the W/WS use email security controls to reduce common email-based threats, such as spoofing, phishing, and interception?" u="1"/>
        <s v="Does the W/WS disable Microsoft Office macros, or similar embedded code, by default on all assets? " u="1"/>
        <s v="Does the W/WS maintain current documentation detailing the set-up and settings (i.e., configuration) of critical OT and IT assets? " u="1"/>
        <s v="Does the W/WS maintain updated documentation describing network topology (i.e., connections between all network components) across WWS OT and IT networks?" u="1"/>
        <s v="Does the W/WS require approval before new software is installed or deployed?" u="1"/>
        <s v="Does the W/WS backup systems necessary for operations (e.g., network configurations, PLC logic, engineering drawings, personnel records) on a regular schedule, store backups separately from the source systems, and test backups on a regular basis?" u="1"/>
        <s v="Does the W/WS have a written cybersecurity incident response (IR) plan for critical threat scenarios (e.g., disabled or manipulated process control systems, the loss or theft of operational or financial data, exposure of sensitive information), which is regularly practiced and updated?" u="1"/>
        <s v="Does the W/WS collect security logs (e.g., system and network access, malware detection) to use in both incident detection and investigation?" u="1"/>
        <s v="Does the W/WS protect security logs from unauthorized access and tampering?" u="1"/>
        <s v="Does the W/WS prohibit the connection of unauthorized hardware (e.g., USB devices, removable media, laptops brought in by others) to OT and IT assets? " u="1"/>
        <s v="Does the W/WS ensure that assets connected to the public Internet expose no unnecessary exploitable services (e.g., remote desktop protocol)?" u="1"/>
        <s v="Does the W/WS eliminate connections between OT assets and the Internet?" u="1"/>
        <s v="Does the W/WS keep a list of threats and adversary tactics, techniques, and procedures (TTPs) for cyberattacks relevant to the WWS and have the capability to detect instances of key threats?"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SA will establish procedures that may apply to public water systems. This recommendation will be revised as necessary when those procedures are issued." u="1"/>
        <s v="Does the W/WS have the ability to safely and effectively recover from a cybersecurity incident? " u="1"/>
        <s v="**Does the PWS have written cybersecurity incident response (IR) plan for critical threat scenarios (e.g., disabled or manipulated process control systems, the loss or theft of operational or financial data, exposure of sensitive information), which is regularly practiced and updated?" u="1"/>
        <m u="1"/>
        <s v="Does the PWS use email security controls to reduce common email-based threats, such as spoofing, phishing, and interception?" u="1"/>
        <s v="Does the PWS offer OT-specific cybersecurity training on at least an annual basis to personnel who use OT as part of their regular duties?" u="1"/>
        <s v="Does the W/WS provide at least annual training for all W/WS personnel that covers basic cybersecurity concepts?" u="1"/>
        <s v="Does the W/WS patch or otherwise mitigate known vulnerabilities within the recommended timeframe?" u="1"/>
        <s v="**Does the PWS include cybersecurity as an evaluation criterion for the procurement of OT and IT assets and services?" u="1"/>
        <s v="Does the PWS require approval before new software is installed or deployed?" u="1"/>
        <s v="**Does the PWS provide at least annual training for all PWS personnel that covers basic cybersecurity concepts?" u="1"/>
        <s v="Does the W/WS require that all OT and IT vendors and service providers notify the W/WS of any security incidents or vulnerabilities in a risk-informed timeframe?" u="1"/>
        <s v="Does the PWS use effective encryption to maintain the confidentiality of data in transit?" u="1"/>
        <s v="**Does the PWS have a named role/position/title that is responsible and accountable for planning, resourcing, and execution of cybersecurity activities within the PWS?" u="1"/>
        <s v="Does the W/WS maintain updated documentation describing network topology (i.e., connections between all network components) across W/WS OT and IT networks?" u="1"/>
        <s v="**Does the PWS require that all OT and IT vendors and service providers notify the PWS of any security incidents or vulnerabilities in a risk-informed timeframe?" u="1"/>
        <s v="**Does the PWS require a minimum length for passwords?" u="1"/>
        <s v="Filter Functionality" u="1"/>
        <s v="**Does the PWS maintain an updated inventory of all OT and IT network assets?" u="1"/>
        <s v="Does the PWS keep a list of threats and adversary tactics, techniques, and procedures (TTPs) for cyberattacks relevant to the PWS and have the capability to detect instances of key threats?" u="1"/>
        <s v="Does the W/WS have written cybersecurity incident response (IR) plan for critical threat scenarios (e.g., disabled or manipulated process control systems, the loss or theft of operational or financial data, exposure of sensitive information), which is regularly practiced and updated?" u="1"/>
        <s v="**Does the PWS patch or otherwise mitigate known vulnerabilities within the recommended timeframe?" u="1"/>
        <s v="Does the PWS collect security logs (e.g., system and network access, malware detection) to use in both incident detection and investigation?" u="1"/>
        <s v="Does the PWS disable Microsoft Office macros, or similar embedded code, by default on all assets?" u="1"/>
        <s v="**Does the PWS maintain updated documentation describing network topology (i.e., connections between all network components) across PWS OT and IT networks?" u="1"/>
        <s v="Does the W/WS have a named role/position/title that is responsible and accountable for planning, resourcing, and execution of cybersecurity activities within the W/WS?" u="1"/>
        <s v="**Does the PWS maintain current documentation detailing the set-up and settings (i.e., configuration) of critical OT and IT assets?" u="1"/>
        <s v="Does the W/WS offer regular opportunities to strengthen communication and coordination between OT and IT personnel, including vendors?" u="1"/>
        <s v="Does the W/WS keep a list of threats and adversary tactics, techniques, and procedures (TTPs) for cyberattacks relevant to the W/WS and have the capability to detect instances of key threats?" u="1"/>
        <s v="Does the W/WS eliminate connections between its OT assets and the Internet?" u="1"/>
        <s v="Does the W/WS maintain current documentation detailing the set-up and settings (i.e., configuration) of critical OT and IT assets?" u="1"/>
        <s v="Does the PWS offer regular opportunities to strengthen communication and coordination between OT and IT personnel, including vendors?" u="1"/>
        <s v=" **Does the PWS require multi-factor authentication (MFA) wherever possible, but at a minimum to remotely access PWS Operational Technology (OT) networks? " u="1"/>
        <s v="Does the PWS have a named role/position/title that is responsible and accountable for planning, resourcing, and execution of OT-specific cybersecurity activities?" u="1"/>
        <s v="Does the PWS ensure that assets connected to the public Internet expose no unnecessary exploitable services (e.g., remote desktop protocol)?" u="1"/>
        <s v="Does the PWS detect and block repeated unsuccessful login attempts?" u="1"/>
        <s v="Does the W/WS require multi-factor authentication (MFA) wherever possible, but at a minimum to remotely access W/WS Operational Technology (OT) networks? " u="1"/>
        <s v="**Does the PWS immediately disable access to an account or network when access is no longer required due to retirement, change of role, termination, or other factors?" u="1"/>
        <s v="Does the W/WS disable Microsoft Office macros, or similar embedded code, by default on all assets?" u="1"/>
        <s v="Does the PWS prohibit the connection of unauthorized hardware (e.g., USB devices, removable media, laptops brought in by others) to OT and IT assets? " u="1"/>
        <s v="Does the PWS use encryption to maintain the confidentiality of stored sensitive data? " u="1"/>
        <s v="Does the PWS segment OT and IT networks and deny connections to the OT network by default unless explicitly allowed (e.g., by IP address and port)?" u="1"/>
        <s v="**Does the PWS require multi-factor authentication (MFA) wherever possible, but at a minimum to remotely access PWS Operational Technology (OT) networks? " u="1"/>
        <s v="Does the PWS require unique and separate credentials for users to access OT and IT networks?" u="1"/>
        <s v="**Does the PWS backup systems necessary for operations (e.g., network configurations, PLC logic, engineering drawings, personnel records) on a regular schedule, store backups separately from the source systems, and test backups on a regular basis?" u="1"/>
        <s v="Does the PWS separate user and privileged (e.g., System Administrator) accounts?" u="1"/>
        <s v="Does the W/WS have a written procedure for reporting cybersecurity incidents, including how (e.g., phone call, Internet submission) and to whom (e.g., FBI or other law enforcement, CISA, state regulators, WaterISAC, cyber insurance provider)?" u="1"/>
        <s v="Does the PWS protect security logs from unauthorized access and tampering?" u="1"/>
        <s v="**Does the PWS eliminate connections between its OT assets and the Internet?" u="1"/>
        <s v="Does the W/WS have a named role/position/title that is responsible and accountable for planning, resourcing, and execution of cybersecurity activities within the WWS?" u="1"/>
        <s v="Does the PWS have a written procedure for reporting cybersecurity incidents, including how (e.g., phone call, Internet submission) and to whom (e.g., FBI or other law enforcement, CISA, state regulators, WaterISAC, cyber insurance provider)?" u="1"/>
        <s v="**Does the PWS change default passwords?" u="1"/>
        <s v="Does the W/WS have a named role/position/title that is responsible and accountable for planning, resourcing, and execution of OT-specific cybersecurity activities?" u="1"/>
      </sharedItems>
    </cacheField>
    <cacheField name="Response" numFmtId="0">
      <sharedItems containsMixedTypes="1" containsNumber="1" containsInteger="1" minValue="0" maxValue="0" count="5">
        <s v="Yes"/>
        <s v="No"/>
        <s v="In Progress"/>
        <s v="Not Applicable"/>
        <n v="0"/>
      </sharedItems>
    </cacheField>
    <cacheField name="Recommendation" numFmtId="0">
      <sharedItems containsBlank="1" count="84" longText="1">
        <s v="Filter Functionality_Yes"/>
        <s v="Filter Functionality_No"/>
        <s v="Filter Functionality_In Progress"/>
        <s v="Filter Functionality_Not Applicable"/>
        <s v="Regularly review (no less than quarterly) and maintain a list of all OT and IT assets with an IP address. This includes third-party and legacy (i.e., older) equipment.  "/>
        <s v="Identify one role/position/title responsible for cybersecurity within the WWS. Whoever fills this role/position/title is then in charge of all WWS cybersecurity activities."/>
        <s v="Identify one role/position/title responsible for ensuring planning, resourcing, and execution of OT-specific cybersecurity activities."/>
        <s v="Facilitate meetings between OT and IT personnel to provide opportunities for all parties to better understand organizational security needs and to strengthen working relationships."/>
        <s v="Identify and patch vulnerabilities in a risk-informed manner (e.g., critical assets first) as quickly as possible."/>
        <s v="Require vendors and service providers to notify the WWS of potential security incidents and vulnerabilities within a stipulated timeframe described in procurement documents and contracts."/>
        <s v="Include cybersecurity as an evaluation criterion when procuring assets and services. Where feasible, seek out systems that are secure by design and secure by default. "/>
        <s v="Change all default manufacturer or vendor passwords before equipment or software is put into service."/>
        <s v="Implement a minimum length requirement for passwords through a policy and/or administrative controls set in the system. "/>
        <s v="Require a single user to have two different usernames and passwords; one account to access the IT network, and the other account to access the OT network to reduce the risk of an attacker being able to move between both networks using a single login.   "/>
        <s v="Terminate access immediately to accounts or networks upon a change in an individual’s status making access unnecessary (i.e., retirement, change in position, etc.)."/>
        <s v="Restrict System Administrator privileges to separate user accounts for administrative actions only and evaluate administrative privileges on a recurring basis to ensure accurate information for the individuals who have these privileges. "/>
        <s v="Require connections between the OT and IT networks to pass through an intermediary, such as a firewall, bastion host, jump box, or demilitarized zone, which is monitored and logged."/>
        <s v=" Enable System Administrator notification after a specific number of consecutive, unsuccessful login attempts in a short amount of time. At that point, future login attempts by the suspicious account should be blocked for a specified time or until re-enabled by an Administrator. "/>
        <s v="Deploy MFA as widely as possible for both operational technology (OT) and information technology (IT) networks. At a minimum, MFA should be used for remote access to the OT network. "/>
        <s v="Conduct cybersecurity awareness training annually, at a minimum, to help all employees understand the importance of cybersecurity and how to prevent and respond to cyberattacks."/>
        <s v="Provide specialized OT-focused cybersecurity training to all personnel who use OT assets."/>
        <s v="When sending information and data, use Transport Layer Security (TLS) or Secure Socket Layer (SSL) encryption standards. "/>
        <s v="Do not store sensitive data, including credentials (i.e., usernames and passwords) in plain text files. "/>
        <s v="Ensure that email security controls are enabled on all corporate email infrastructure."/>
        <s v="Disable embedded macros and similar executable code by default on all assets."/>
        <s v="Maintain accurate documentation of the original and current configuration of OT and IT assets, including software and firmware version. "/>
        <s v="Maintain complete and accurate documentation of all WWS OT and IT network topologies to facilitate incident response and recovery."/>
        <s v="Only allow Administrators to install new software on a WWS-issued asset. "/>
        <s v="Regularly backup OT/IT systems so you can recover to a known and safe state in the event of a compromise. Test backup procedures and isolate backups from network connections. Implement the NIST 3-2-1 rule: _x000a_3) Keep three copies: one primary and two backups; _x000a_2) Keep the backups on two different media types; _x000a_1) Store one copy offsite."/>
        <s v="Develop, practice, and update an IR plan for cybersecurity incidents that could impact WWS operations. Participate in discussion-based (e.g., TTX) and operations-based exercises (e.g., Drill) to improve responses to potential cyber incidents."/>
        <s v="Collect and store logs and/or network traffic data to aid in detecting cyberattacks and investigating suspicious activity. "/>
        <s v="Store security logs in a central system or database that can only be accessed by authorized and authenticated users."/>
        <s v="When feasible, remove, disable, or otherwise secure physical ports (e.g., USB ports on a laptop) to prevent unauthorized assets from connecting. "/>
        <s v="Eliminate unnecessary exposed ports and services on public-facing assets and regularly review. "/>
        <s v="Eliminate OT asset connections to the public Internet unless explicitly required for operations."/>
        <s v="Receive CISA alerts, prioritize the Known Exploited Vulnerabilities (KEV) list, and maintain documentation of TTPs relevant to the WWS."/>
        <s v="Document the procedure for reporting cybersecurity incidents to better aid law enforcement, receive assistance with response and recovery, and to promote water sector awareness of cybersecurity threats."/>
        <s v="Develop, maintain, and execute plans to recover and restore to service business- or mission-critical assets or systems that might be impacted by a cybersecurity incident."/>
        <s v=" Restrict System Administrator privileges to separate user accounts for administrative actions only and evaluate administrative privileges on a recurring basis to ensure accurate information for the individuals who have these privileges. " u="1"/>
        <s v="Include cybersecurity as an evaluation criterion when procuring assets and services. Where feasible, seek out systems that are secure by design and secure by default." u="1"/>
        <s v="Require a single user to have two different usernames and passwords; one account to access the IT network, and the other account to access the OT network to reduce the risk of an attacker being able to move between both networks using a single login." u="1"/>
        <s v="Enable System Administrator notification after a specific number of consecutive, unsuccessful login attempts in a short amount of time. At that point, future login attempts by the suspicious account should be blocked for a specified time or until re-enabled by an Administrator." u="1"/>
        <s v="Deploy MFA as widely as possible for both operational technology (OT) and information technology (IT) networks. At a minimum, MFA should be used for remote access to the OT network." u="1"/>
        <s v="Conduct annual basic cybersecurity training for all WWS personnel." u="1"/>
        <s v="Do not store sensitive data, including credentials (i.e., usernames and passwords) in plain text files.  " u="1"/>
        <s v="Maintain, store securely and separately, and test backups of critical WWS OT and IT systems." u="1"/>
        <s v="Develop, practice, and update an IR plan for cybersecurity incidents that could impact WWS operations. Participate in discussion-based (ex. TTX) and operations-based exercises (ex. Drill) to improve responses to potential cyber incidents." u="1"/>
        <s v="Eliminate OT asset connections to the public Internet unless explicitly required for operations" u="1"/>
        <s v="Terminate access immediately to accounts or networks upon a change in an individual’s status making access unnecessary (i.e, retirement, change in position, etc.)." u="1"/>
        <s v="Regularly review (no less than monthly) and maintain a list of all OT and IT assets with an IP address. This includes third-party and legacy (i.e., older) equipment.  " u="1"/>
        <s v="Include cybersecurity as an evaluation criterion when procuring assets and services." u="1"/>
        <s v="Terminate access to accounts or networks upon a change in an individual’s status making access unnecessary (i.e, retirement, change in position, etc.)." u="1"/>
        <s v="Receive CISA alerts and maintain documentation of TTPs relevant to the WWS." u="1"/>
        <s v="When feasible, change all default manufacturer or vendor passwords before equipment or software is put into service." u="1"/>
        <m u="1"/>
        <s v="Identify one PWS role/position/title responsible for ensuring planning, resourcing, and execution of OT-specific cybersecurity activities." u="1"/>
        <s v="Maintain complete and accurate documentation of all W/WS OT and IT network topologies to facilitate incident response and recovery." u="1"/>
        <s v="Receive CISA alerts and maintain documentation of TTPs relevant to the W/WS." u="1"/>
        <s v="Identify one role/position/title responsible for cybersecurity within the W/WS. Whoever fills this role/position/title is then in charge of all W/WS cybersecurity activities." u="1"/>
        <s v="Identify one W/WS role/position/title responsible for ensuring planning, resourcing, and execution of OT-specific cybersecurity activities." u="1"/>
        <s v="Conduct annual basic cybersecurity training for all W/WS personnel." u="1"/>
        <s v="Do not store sensitive data, including credentials (i.e., usernames and passwords) in plain text.  " u="1"/>
        <s v="Conduct annual basic cybersecurity training for all PWS personnel." u="1"/>
        <s v="Require vendors and service providers to notify the PWS of potential security incidents and vulnerabilities within a stipulated timeframe described in procurement documents and contracts." u="1"/>
        <s v="Restrict System Administrator privileges to separate user accounts for administrative actions only and evaluate administrative privileges on a recurring basis to be sure they are still needed by the individuals who have these privileges. " u="1"/>
        <s v="Where feasible, implement a minimum length requirement for passwords. Implementation can be through a policy or administrative controls set in the system. " u="1"/>
        <s v="Develop, practice, and update an IR plan for cybersecurity incidents that could impact WWS operations. Participate in discussion-based and operations-based exercises to improve responses to potential cyber incidents." u="1"/>
        <s v="Develop, practice, and update an IR plan for cybersecurity incidents that could impact W/WS operations. Participate in tabletop exercises to improve responses to any potential cyber incidents." u="1"/>
        <s v="Develop, practice, and update an IR plan for cybersecurity incidents that could impact PWS operations. Participate in tabletop exercises to improve responses to any potential cyber incidents." u="1"/>
        <s v="Document the procedure for reporting cybersecurity incidents promptly to better aid law enforcement, receive assistance with response and recovery, and to promote water sector awareness of cybersecurity threats._x000a__x000a_Under the Cyber Incident Reporting for Critical Infrastructure Act of 2022, CISA will establish procedures that may apply to public water systems. This recommendation will be revised as necessary when those procedures are issued._x000a_" u="1"/>
        <s v="Filter Functionality" u="1"/>
        <s v="Receive CISA alerts and maintain documentation of TTPs relevant to the PWS." u="1"/>
        <s v="Deploy MFA as widely as possible for both operational technology (OT) and information technology (IT) networks. At a minimum, MFA should be deployed for remote access to the OT network." u="1"/>
        <s v="Maintain, store securely and separately, and test backups of critical PWS OT and IT systems." u="1"/>
        <s v="Maintain complete and accurate documentation of all PWS OT and IT network topologies to facilitate incident response and recovery." u="1"/>
        <s v="Require a single user to have two different usernames and passwords; one set is to be used to access the IT network, and the other set is to be used to access the OT network. This reduces the risk of an attacker being able to move between both networks using a single login.  " u="1"/>
        <s v="Identify one role/position/title responsible for cybersecurity within the PWS. Whoever fills this role/position/title is then in charge of all PWS cybersecurity activities." u="1"/>
        <s v="Where technically feasible, System Administrators should be notified after a specific number of consecutive, unsuccessful login attempts in a short amount of time. At that point, future login attempts by the suspicious account should be blocked for a specified time or until re-enabled by an Administrator. " u="1"/>
        <s v="Deploy MFA as widely as possible for both information technology (IT) and operational technology (OT) networks. At a minimum, MFA should be deployed for remote access to the OT network. " u="1"/>
        <s v="Only allow Administrators to install new software on a PWS-issued asset. " u="1"/>
        <s v="Take all steps necessary to terminate access to accounts or networks upon a change in an individual’s status making access unnecessary." u="1"/>
        <s v="Only allow Administrators to install new software on a W/WS-issued asset. " u="1"/>
        <s v="Require vendors and service providers to notify the W/WS of potential security incidents and vulnerabilities within a stipulated timeframe described in procurement documents and contracts." u="1"/>
        <s v="Maintain, store securely and separately, and test backups of critical W/WS OT and IT systems." u="1"/>
      </sharedItems>
    </cacheField>
    <cacheField name="Yes" numFmtId="0">
      <sharedItems containsSemiMixedTypes="0" containsString="0" containsNumber="1" containsInteger="1" minValue="0" maxValue="1"/>
    </cacheField>
    <cacheField name="No" numFmtId="0">
      <sharedItems containsSemiMixedTypes="0" containsString="0" containsNumber="1" containsInteger="1" minValue="0" maxValue="1"/>
    </cacheField>
    <cacheField name="In Progress" numFmtId="0">
      <sharedItems containsSemiMixedTypes="0" containsString="0" containsNumber="1" containsInteger="1" minValue="0" maxValue="1"/>
    </cacheField>
    <cacheField name="Not Applicable" numFmtId="0">
      <sharedItems containsSemiMixedTypes="0" containsString="0" containsNumber="1" containsInteger="1" minValue="0" maxValue="1"/>
    </cacheField>
    <cacheField name="Index" numFmtId="0">
      <sharedItems containsSemiMixedTypes="0" containsString="0" containsNumber="1" containsInteger="1" minValue="1" maxValue="38"/>
    </cacheField>
    <cacheField name="W/WS Notes" numFmtId="0">
      <sharedItems count="133" longText="1">
        <s v="Filter Functionality_Yes"/>
        <s v="Filter Functionality_No"/>
        <s v="Filter Functionality_In Progress"/>
        <s v="Filter Functionality_Not Applicable"/>
        <s v=""/>
        <s v="4._x0009_My Assessment Report looked good except for the EPA header right on page 1 (see attached). It seems the column width is a little off and there is an extra line to the right of the EPA header? I had the same problem – Mike, please fix._x000a_5._x0009_My RMP had the same formatting issue (see attached), but I also noticed that not all the notes I wrote about certain items during the assessment transferred over into the RMP into the right question. For example, my note for Question 5A did transfer to the right place in the Report but transferred into Question 1G/1H in the RMP. And, my note for 2R in the Report wound up in 1D in the RMP. Maybe I screwed this up somehow and it is not a WCAT problem? I was not able to recreate this issue. " u="1"/>
        <s v="1.a…" u="1"/>
        <s v="add a note" u="1"/>
        <s v="1.c.." u="1"/>
        <s v="added notes with no change to response" u="1"/>
        <s v="1.a.." u="1"/>
        <s v="sneaky note 1.c." u="1"/>
        <s v="secret notes" u="1"/>
        <s v="Changed b" u="1"/>
        <s v="c" u="1"/>
        <s v="d" u="1"/>
        <s v="blank below" u="1"/>
        <s v="f" u="1"/>
        <s v="g" u="1"/>
        <s v="h" u="1"/>
        <s v="i" u="1"/>
        <s v="j" u="1"/>
        <s v="k" u="1"/>
        <s v="l" u="1"/>
        <s v="m" u="1"/>
        <s v="n" u="1"/>
        <s v="o" u="1"/>
        <s v="p" u="1"/>
        <s v="q" u="1"/>
        <s v="r" u="1"/>
        <s v="s" u="1"/>
        <s v="t" u="1"/>
        <s v="u" u="1"/>
        <s v="v" u="1"/>
        <s v="w" u="1"/>
        <s v="x" u="1"/>
        <s v="y" u="1"/>
        <s v="z" u="1"/>
        <s v="aa" u="1"/>
        <s v="ab" u="1"/>
        <s v="ac" u="1"/>
        <s v="ad" u="1"/>
        <s v="ae" u="1"/>
        <s v="af" u="1"/>
        <s v="Second to last item, 4.a" u="1"/>
        <s v="Last item note" u="1"/>
        <s v="ag" u="1"/>
        <s v="changed a" u="1"/>
        <s v="a" u="1"/>
        <s v="new b" u="1"/>
        <s v="new a" u="1"/>
        <s v="e" u="1"/>
        <s v="b" u="1"/>
        <s v="Test explanation of response 1.a " u="1"/>
        <s v="No W/WS Notes for 1.B." u="1"/>
        <s v="No W/WS Notes for 1.C." u="1"/>
        <s v="No W/WS Notes for 1.D." u="1"/>
        <s v="No W/WS Notes for 1.E." u="1"/>
        <s v="No W/WS Notes for 1.G/H." u="1"/>
        <s v="No W/WS Notes for 1.I." u="1"/>
        <s v="No W/WS Notes for 2.A." u="1"/>
        <s v="No W/WS Notes for 2.B." u="1"/>
        <s v="No W/WS Notes for 2.C." u="1"/>
        <s v="No W/WS Notes for 2.D." u="1"/>
        <s v="No W/WS Notes for 2.E." u="1"/>
        <s v="No W/WS Notes for 2.F." u="1"/>
        <s v="No W/WS Notes for 2.G." u="1"/>
        <s v="No W/WS Notes for 2.H." u="1"/>
        <s v="No W/WS Notes for 2.I." u="1"/>
        <s v="No W/WS Notes for 2.J." u="1"/>
        <s v="No W/WS Notes for 2.K." u="1"/>
        <s v="No W/WS Notes for 2.L." u="1"/>
        <s v="No W/WS Notes for 2.M." u="1"/>
        <s v="No W/WS Notes for 2.N." u="1"/>
        <s v="No W/WS Notes for 2.O." u="1"/>
        <s v="No W/WS Notes for 2.P." u="1"/>
        <s v="No W/WS Notes for 2.Q." u="1"/>
        <s v="No W/WS Notes for 2.R." u="1"/>
        <s v="No W/WS Notes for 2.S." u="1"/>
        <s v="No W/WS Notes for 2.T." u="1"/>
        <s v="No W/WS Notes for 2.U." u="1"/>
        <s v="No W/WS Notes for 2.V." u="1"/>
        <s v="No W/WS Notes for 2.W." u="1"/>
        <s v="No W/WS Notes for 2.X." u="1"/>
        <s v="No W/WS Notes for 3.A." u="1"/>
        <s v="No W/WS Notes for 4.A." u="1"/>
        <s v="No W/WS Notes for 5.A." u="1"/>
        <s v="No W/WS Notes for 1.A." u="1"/>
        <s v="Test explanation of response" u="1"/>
        <s v="No W/WS Notes for 3.3" u="1"/>
        <s v="No W/WS Notes for 2.2" u="1"/>
        <s v="Test 5.5" u="1"/>
        <s v="No W/WS Notes for 1.1" u="1"/>
        <s v="No W/WS Notes for 2.4" u="1"/>
        <s v="No W/WS Notes for 1.3" u="1"/>
        <s v="No W/WS Notes for 1.5" u="1"/>
        <s v="No W/WS Notes for 1.7" u="1"/>
        <s v="No W/WS Notes for 8.1" u="1"/>
        <s v="Test 5.4" u="1"/>
        <s v="No W/WS Notes for 8.3" u="1"/>
        <s v="No W/WS Notes for 7.2" u="1"/>
        <s v="No W/WS Notes for 6.1" u="1"/>
        <s v="No W/WS Notes for 7.4" u="1"/>
        <s v="Test 10-11-12" u="1"/>
        <s v="Test 7-8-9" u="1"/>
        <s v="No W/WS Notes for 4.1" u="1"/>
        <s v="No W/WS Notes for 5.4" u="1"/>
        <s v="No W/WS Notes for 4.3" u="1"/>
        <s v="No W/WS Notes for 3.2" u="1"/>
        <s v="No W/WS Notes for 4.5" u="1"/>
        <s v="No W/WS Notes for 2.1" u="1"/>
        <s v="No W/WS Notes for 3.4" u="1"/>
        <s v="No W/WS Notes for 2.3" u="1"/>
        <s v="No W/WS Notes for 1.2" u="1"/>
        <s v="Test 4-5-6" u="1"/>
        <s v="No W/WS Notes for 2.5" u="1"/>
        <s v="No W/WS Notes for 1.4" u="1"/>
        <s v="Test 1.1" u="1"/>
        <s v="No W/WS Notes for 1.6" u="1"/>
        <s v="Test Note 1" u="1"/>
        <s v="No W/WS Notes for 8.2" u="1"/>
        <s v="No W/WS Notes for 7.1" u="1"/>
        <s v="No W/WS Notes for 6.2 / 6.3" u="1"/>
        <s v="Test 1-2-3" u="1"/>
        <s v="No W/WS Notes for 7.3" u="1"/>
        <s v="Test Note 2" u="1"/>
        <s v="No W/WS Notes for 5.1" u="1"/>
        <s v="Test 13-14-15" u="1"/>
        <s v="No W/WS Notes for 4.2" u="1"/>
        <s v="No W/WS Notes for 5.5" u="1"/>
        <s v="Test Note 3" u="1"/>
        <s v="No W/WS Notes for 3.1" u="1"/>
        <s v="No W/WS Notes for 4.4" u="1"/>
      </sharedItems>
    </cacheField>
    <cacheField name="Note Check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Filter Functionality_Yes"/>
    <n v="0"/>
    <x v="0"/>
    <x v="0"/>
    <x v="0"/>
    <x v="0"/>
    <n v="1"/>
    <n v="0"/>
    <n v="0"/>
    <n v="0"/>
    <n v="1"/>
    <x v="0"/>
    <s v=""/>
  </r>
  <r>
    <s v="Filter Functionality_No"/>
    <n v="0"/>
    <x v="1"/>
    <x v="1"/>
    <x v="1"/>
    <x v="1"/>
    <n v="0"/>
    <n v="1"/>
    <n v="0"/>
    <n v="0"/>
    <n v="2"/>
    <x v="1"/>
    <s v=""/>
  </r>
  <r>
    <s v="Filter Functionality_In Progress"/>
    <n v="0"/>
    <x v="2"/>
    <x v="2"/>
    <x v="2"/>
    <x v="2"/>
    <n v="0"/>
    <n v="0"/>
    <n v="1"/>
    <n v="0"/>
    <n v="3"/>
    <x v="2"/>
    <s v=""/>
  </r>
  <r>
    <s v="Filter Functionality_Not Applicable"/>
    <n v="0"/>
    <x v="3"/>
    <x v="3"/>
    <x v="3"/>
    <x v="3"/>
    <n v="0"/>
    <n v="0"/>
    <n v="0"/>
    <n v="1"/>
    <n v="4"/>
    <x v="3"/>
    <s v=""/>
  </r>
  <r>
    <s v="Identify"/>
    <n v="1"/>
    <x v="4"/>
    <x v="4"/>
    <x v="4"/>
    <x v="4"/>
    <n v="0"/>
    <n v="0"/>
    <n v="0"/>
    <n v="0"/>
    <n v="5"/>
    <x v="4"/>
    <s v=""/>
  </r>
  <r>
    <s v="Identify"/>
    <n v="1"/>
    <x v="5"/>
    <x v="5"/>
    <x v="4"/>
    <x v="5"/>
    <n v="0"/>
    <n v="0"/>
    <n v="0"/>
    <n v="0"/>
    <n v="6"/>
    <x v="4"/>
    <s v=""/>
  </r>
  <r>
    <s v="Identify"/>
    <n v="1"/>
    <x v="6"/>
    <x v="6"/>
    <x v="4"/>
    <x v="6"/>
    <n v="0"/>
    <n v="0"/>
    <n v="0"/>
    <n v="0"/>
    <n v="7"/>
    <x v="4"/>
    <s v=""/>
  </r>
  <r>
    <s v="Identify"/>
    <n v="1"/>
    <x v="7"/>
    <x v="7"/>
    <x v="4"/>
    <x v="7"/>
    <n v="0"/>
    <n v="0"/>
    <n v="0"/>
    <n v="0"/>
    <n v="8"/>
    <x v="4"/>
    <s v=""/>
  </r>
  <r>
    <s v="Identify"/>
    <n v="1"/>
    <x v="8"/>
    <x v="8"/>
    <x v="4"/>
    <x v="8"/>
    <n v="0"/>
    <n v="0"/>
    <n v="0"/>
    <n v="0"/>
    <n v="9"/>
    <x v="4"/>
    <s v=""/>
  </r>
  <r>
    <s v="Identify"/>
    <n v="1"/>
    <x v="9"/>
    <x v="9"/>
    <x v="4"/>
    <x v="9"/>
    <n v="0"/>
    <n v="0"/>
    <n v="0"/>
    <n v="0"/>
    <n v="10"/>
    <x v="4"/>
    <s v=""/>
  </r>
  <r>
    <s v="Identify"/>
    <n v="1"/>
    <x v="10"/>
    <x v="10"/>
    <x v="4"/>
    <x v="10"/>
    <n v="0"/>
    <n v="0"/>
    <n v="0"/>
    <n v="0"/>
    <n v="11"/>
    <x v="4"/>
    <s v=""/>
  </r>
  <r>
    <s v="Protect"/>
    <n v="2"/>
    <x v="11"/>
    <x v="11"/>
    <x v="4"/>
    <x v="11"/>
    <n v="0"/>
    <n v="0"/>
    <n v="0"/>
    <n v="0"/>
    <n v="12"/>
    <x v="4"/>
    <s v=""/>
  </r>
  <r>
    <s v="Protect"/>
    <n v="2"/>
    <x v="12"/>
    <x v="12"/>
    <x v="4"/>
    <x v="12"/>
    <n v="0"/>
    <n v="0"/>
    <n v="0"/>
    <n v="0"/>
    <n v="13"/>
    <x v="4"/>
    <s v=""/>
  </r>
  <r>
    <s v="Protect"/>
    <n v="2"/>
    <x v="13"/>
    <x v="13"/>
    <x v="4"/>
    <x v="13"/>
    <n v="0"/>
    <n v="0"/>
    <n v="0"/>
    <n v="0"/>
    <n v="14"/>
    <x v="4"/>
    <s v=""/>
  </r>
  <r>
    <s v="Protect"/>
    <n v="2"/>
    <x v="14"/>
    <x v="14"/>
    <x v="4"/>
    <x v="14"/>
    <n v="0"/>
    <n v="0"/>
    <n v="0"/>
    <n v="0"/>
    <n v="15"/>
    <x v="4"/>
    <s v=""/>
  </r>
  <r>
    <s v="Protect"/>
    <n v="2"/>
    <x v="15"/>
    <x v="15"/>
    <x v="4"/>
    <x v="15"/>
    <n v="0"/>
    <n v="0"/>
    <n v="0"/>
    <n v="0"/>
    <n v="16"/>
    <x v="4"/>
    <s v=""/>
  </r>
  <r>
    <s v="Protect"/>
    <n v="2"/>
    <x v="16"/>
    <x v="16"/>
    <x v="4"/>
    <x v="16"/>
    <n v="0"/>
    <n v="0"/>
    <n v="0"/>
    <n v="0"/>
    <n v="17"/>
    <x v="4"/>
    <s v=""/>
  </r>
  <r>
    <s v="Protect"/>
    <n v="2"/>
    <x v="17"/>
    <x v="17"/>
    <x v="4"/>
    <x v="17"/>
    <n v="0"/>
    <n v="0"/>
    <n v="0"/>
    <n v="0"/>
    <n v="18"/>
    <x v="4"/>
    <s v=""/>
  </r>
  <r>
    <s v="Protect"/>
    <n v="2"/>
    <x v="18"/>
    <x v="18"/>
    <x v="4"/>
    <x v="18"/>
    <n v="0"/>
    <n v="0"/>
    <n v="0"/>
    <n v="0"/>
    <n v="19"/>
    <x v="4"/>
    <s v=""/>
  </r>
  <r>
    <s v="Protect"/>
    <n v="2"/>
    <x v="19"/>
    <x v="19"/>
    <x v="4"/>
    <x v="19"/>
    <n v="0"/>
    <n v="0"/>
    <n v="0"/>
    <n v="0"/>
    <n v="20"/>
    <x v="4"/>
    <s v=""/>
  </r>
  <r>
    <s v="Protect"/>
    <n v="2"/>
    <x v="20"/>
    <x v="20"/>
    <x v="4"/>
    <x v="20"/>
    <n v="0"/>
    <n v="0"/>
    <n v="0"/>
    <n v="0"/>
    <n v="21"/>
    <x v="4"/>
    <s v=""/>
  </r>
  <r>
    <s v="Protect"/>
    <n v="2"/>
    <x v="21"/>
    <x v="21"/>
    <x v="4"/>
    <x v="21"/>
    <n v="0"/>
    <n v="0"/>
    <n v="0"/>
    <n v="0"/>
    <n v="22"/>
    <x v="4"/>
    <s v=""/>
  </r>
  <r>
    <s v="Protect"/>
    <n v="2"/>
    <x v="22"/>
    <x v="22"/>
    <x v="4"/>
    <x v="22"/>
    <n v="0"/>
    <n v="0"/>
    <n v="0"/>
    <n v="0"/>
    <n v="23"/>
    <x v="4"/>
    <s v=""/>
  </r>
  <r>
    <s v="Protect"/>
    <n v="2"/>
    <x v="23"/>
    <x v="23"/>
    <x v="4"/>
    <x v="23"/>
    <n v="0"/>
    <n v="0"/>
    <n v="0"/>
    <n v="0"/>
    <n v="24"/>
    <x v="4"/>
    <s v=""/>
  </r>
  <r>
    <s v="Protect"/>
    <n v="2"/>
    <x v="24"/>
    <x v="24"/>
    <x v="4"/>
    <x v="24"/>
    <n v="0"/>
    <n v="0"/>
    <n v="0"/>
    <n v="0"/>
    <n v="25"/>
    <x v="4"/>
    <s v=""/>
  </r>
  <r>
    <s v="Protect"/>
    <n v="2"/>
    <x v="25"/>
    <x v="25"/>
    <x v="4"/>
    <x v="25"/>
    <n v="0"/>
    <n v="0"/>
    <n v="0"/>
    <n v="0"/>
    <n v="26"/>
    <x v="4"/>
    <s v=""/>
  </r>
  <r>
    <s v="Protect"/>
    <n v="2"/>
    <x v="26"/>
    <x v="26"/>
    <x v="4"/>
    <x v="26"/>
    <n v="0"/>
    <n v="0"/>
    <n v="0"/>
    <n v="0"/>
    <n v="27"/>
    <x v="4"/>
    <s v=""/>
  </r>
  <r>
    <s v="Protect"/>
    <n v="2"/>
    <x v="27"/>
    <x v="27"/>
    <x v="4"/>
    <x v="27"/>
    <n v="0"/>
    <n v="0"/>
    <n v="0"/>
    <n v="0"/>
    <n v="28"/>
    <x v="4"/>
    <s v=""/>
  </r>
  <r>
    <s v="Protect"/>
    <n v="2"/>
    <x v="28"/>
    <x v="28"/>
    <x v="4"/>
    <x v="28"/>
    <n v="0"/>
    <n v="0"/>
    <n v="0"/>
    <n v="0"/>
    <n v="29"/>
    <x v="4"/>
    <s v=""/>
  </r>
  <r>
    <s v="Protect"/>
    <n v="2"/>
    <x v="29"/>
    <x v="29"/>
    <x v="4"/>
    <x v="29"/>
    <n v="0"/>
    <n v="0"/>
    <n v="0"/>
    <n v="0"/>
    <n v="30"/>
    <x v="4"/>
    <s v=""/>
  </r>
  <r>
    <s v="Protect"/>
    <n v="2"/>
    <x v="30"/>
    <x v="30"/>
    <x v="4"/>
    <x v="30"/>
    <n v="0"/>
    <n v="0"/>
    <n v="0"/>
    <n v="0"/>
    <n v="31"/>
    <x v="4"/>
    <s v=""/>
  </r>
  <r>
    <s v="Protect"/>
    <n v="2"/>
    <x v="31"/>
    <x v="31"/>
    <x v="4"/>
    <x v="31"/>
    <n v="0"/>
    <n v="0"/>
    <n v="0"/>
    <n v="0"/>
    <n v="32"/>
    <x v="4"/>
    <s v=""/>
  </r>
  <r>
    <s v="Protect"/>
    <n v="2"/>
    <x v="32"/>
    <x v="32"/>
    <x v="4"/>
    <x v="32"/>
    <n v="0"/>
    <n v="0"/>
    <n v="0"/>
    <n v="0"/>
    <n v="33"/>
    <x v="4"/>
    <s v=""/>
  </r>
  <r>
    <s v="Protect"/>
    <n v="2"/>
    <x v="33"/>
    <x v="33"/>
    <x v="4"/>
    <x v="33"/>
    <n v="0"/>
    <n v="0"/>
    <n v="0"/>
    <n v="0"/>
    <n v="34"/>
    <x v="4"/>
    <s v=""/>
  </r>
  <r>
    <s v="Protect"/>
    <n v="2"/>
    <x v="34"/>
    <x v="34"/>
    <x v="4"/>
    <x v="34"/>
    <n v="0"/>
    <n v="0"/>
    <n v="0"/>
    <n v="0"/>
    <n v="35"/>
    <x v="4"/>
    <s v=""/>
  </r>
  <r>
    <s v="Detect"/>
    <n v="3"/>
    <x v="35"/>
    <x v="35"/>
    <x v="4"/>
    <x v="35"/>
    <n v="0"/>
    <n v="0"/>
    <n v="0"/>
    <n v="0"/>
    <n v="36"/>
    <x v="4"/>
    <s v=""/>
  </r>
  <r>
    <s v="Respond"/>
    <n v="4"/>
    <x v="36"/>
    <x v="36"/>
    <x v="4"/>
    <x v="36"/>
    <n v="0"/>
    <n v="0"/>
    <n v="0"/>
    <n v="0"/>
    <n v="37"/>
    <x v="4"/>
    <s v=""/>
  </r>
  <r>
    <s v="Recover"/>
    <n v="5"/>
    <x v="37"/>
    <x v="37"/>
    <x v="4"/>
    <x v="37"/>
    <n v="0"/>
    <n v="0"/>
    <n v="0"/>
    <n v="0"/>
    <n v="38"/>
    <x v="4"/>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A0443C-490E-47E7-BD6A-43A89566C0C3}" name="PivotTable5"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axis="axisRow" showAll="0" sortType="ascending">
      <items count="74">
        <item m="1" x="64"/>
        <item m="1" x="65"/>
        <item m="1" x="68"/>
        <item m="1" x="70"/>
        <item m="1" x="71"/>
        <item m="1" x="42"/>
        <item m="1" x="43"/>
        <item m="1" x="48"/>
        <item m="1" x="52"/>
        <item m="1" x="53"/>
        <item m="1" x="54"/>
        <item m="1" x="55"/>
        <item m="1" x="60"/>
        <item m="1" x="66"/>
        <item m="1" x="67"/>
        <item m="1" x="69"/>
        <item m="1" x="38"/>
        <item m="1" x="72"/>
        <item m="1" x="39"/>
        <item m="1" x="44"/>
        <item m="1" x="40"/>
        <item m="1" x="45"/>
        <item m="1" x="47"/>
        <item m="1" x="46"/>
        <item m="1" x="49"/>
        <item m="1" x="57"/>
        <item m="1" x="56"/>
        <item m="1" x="58"/>
        <item m="1" x="59"/>
        <item m="1" x="61"/>
        <item m="1" x="62"/>
        <item m="1" x="63"/>
        <item m="1" x="50"/>
        <item m="1" x="41"/>
        <item m="1" x="51"/>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0"/>
        <item x="1"/>
        <item x="2"/>
        <item x="3"/>
        <item t="default"/>
      </items>
      <autoSortScope>
        <pivotArea dataOnly="0" outline="0" fieldPosition="0">
          <references count="1">
            <reference field="4294967294" count="1" selected="0">
              <x v="0"/>
            </reference>
          </references>
        </pivotArea>
      </autoSortScope>
    </pivotField>
    <pivotField showAll="0"/>
    <pivotField axis="axisPage" multipleItemSelectionAllowed="1" showAll="0">
      <items count="6">
        <item x="1"/>
        <item h="1" x="4"/>
        <item h="1" x="0"/>
        <item x="2"/>
        <item h="1" x="3"/>
        <item t="default"/>
      </items>
    </pivotField>
    <pivotField showAll="0"/>
    <pivotField showAll="0"/>
    <pivotField showAll="0"/>
    <pivotField showAll="0"/>
    <pivotField showAll="0"/>
    <pivotField dataField="1" showAll="0"/>
    <pivotField showAll="0"/>
    <pivotField showAll="0"/>
  </pivotFields>
  <rowFields count="1">
    <field x="2"/>
  </rowFields>
  <rowItems count="2">
    <i>
      <x v="70"/>
    </i>
    <i>
      <x v="71"/>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5E228DA-E625-42F7-9372-1E10B40B94FC}" name="PivotTable4"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axis="axisRow" showAll="0" sortType="ascending">
      <items count="144">
        <item m="1" x="125"/>
        <item m="1" x="141"/>
        <item m="1" x="106"/>
        <item n="**Does the PWS require multi-factor authentication (MFA) wherever possible, but at a minimum to remotely access PWS Operational Technology (OT) networks? " m="1" x="122"/>
        <item n="**Does the PWS require multi-factor authentication (MFA) wherever possible, but at a minimum to remotely access PWS Operational Technology (OT) networks?" m="1" x="132"/>
        <item m="1" x="135"/>
        <item m="1" x="133"/>
        <item m="1" x="127"/>
        <item m="1" x="99"/>
        <item m="1" x="113"/>
        <item m="1" x="108"/>
        <item m="1" x="129"/>
        <item m="1" x="116"/>
        <item m="1" x="112"/>
        <item m="1" x="137"/>
        <item m="1" x="102"/>
        <item m="1" x="130"/>
        <item m="1" x="103"/>
        <item m="1" x="123"/>
        <item m="1" x="100"/>
        <item m="1" x="95"/>
        <item m="1" x="121"/>
        <item m="1" x="111"/>
        <item m="1" x="124"/>
        <item m="1" x="138"/>
        <item m="1" x="98"/>
        <item m="1" x="105"/>
        <item m="1" x="140"/>
        <item m="1" x="92"/>
        <item m="1" x="134"/>
        <item m="1" x="114"/>
        <item m="1" x="109"/>
        <item m="1" x="131"/>
        <item m="1" x="94"/>
        <item m="1" x="93"/>
        <item m="1" x="107"/>
        <item x="0"/>
        <item x="1"/>
        <item x="2"/>
        <item m="1" x="71"/>
        <item m="1" x="65"/>
        <item m="1" x="126"/>
        <item m="1" x="66"/>
        <item m="1" x="69"/>
        <item m="1" x="67"/>
        <item m="1" x="68"/>
        <item m="1" x="81"/>
        <item m="1" x="128"/>
        <item m="1" x="58"/>
        <item m="1" x="86"/>
        <item m="1" x="120"/>
        <item m="1" x="84"/>
        <item m="1" x="85"/>
        <item m="1" x="75"/>
        <item m="1" x="76"/>
        <item m="1" x="115"/>
        <item m="1" x="142"/>
        <item m="1" x="96"/>
        <item m="1" x="74"/>
        <item m="1" x="117"/>
        <item m="1" x="97"/>
        <item m="1" x="87"/>
        <item m="1" x="119"/>
        <item m="1" x="64"/>
        <item m="1" x="101"/>
        <item m="1" x="136"/>
        <item m="1" x="110"/>
        <item m="1" x="82"/>
        <item m="1" x="104"/>
        <item m="1" x="70"/>
        <item m="1" x="118"/>
        <item m="1" x="77"/>
        <item m="1" x="139"/>
        <item m="1" x="62"/>
        <item m="1" x="63"/>
        <item m="1" x="72"/>
        <item m="1" x="73"/>
        <item m="1" x="78"/>
        <item m="1" x="79"/>
        <item m="1" x="80"/>
        <item m="1" x="83"/>
        <item m="1" x="89"/>
        <item m="1" x="90"/>
        <item m="1" x="91"/>
        <item x="3"/>
        <item m="1" x="59"/>
        <item m="1" x="60"/>
        <item m="1" x="61"/>
        <item m="1" x="88"/>
        <item m="1" x="39"/>
        <item m="1" x="40"/>
        <item x="6"/>
        <item x="7"/>
        <item m="1" x="41"/>
        <item x="9"/>
        <item x="10"/>
        <item m="1" x="42"/>
        <item m="1" x="43"/>
        <item m="1" x="44"/>
        <item m="1" x="45"/>
        <item m="1" x="46"/>
        <item x="16"/>
        <item x="17"/>
        <item m="1" x="47"/>
        <item m="1" x="48"/>
        <item x="20"/>
        <item x="21"/>
        <item x="22"/>
        <item x="23"/>
        <item x="24"/>
        <item m="1" x="49"/>
        <item x="26"/>
        <item x="27"/>
        <item m="1" x="50"/>
        <item m="1" x="51"/>
        <item x="30"/>
        <item x="31"/>
        <item m="1" x="52"/>
        <item m="1" x="53"/>
        <item m="1" x="54"/>
        <item x="35"/>
        <item m="1" x="57"/>
        <item m="1" x="56"/>
        <item m="1" x="55"/>
        <item m="1" x="38"/>
        <item x="5"/>
        <item x="8"/>
        <item x="11"/>
        <item x="12"/>
        <item x="13"/>
        <item x="14"/>
        <item x="15"/>
        <item x="18"/>
        <item x="19"/>
        <item x="25"/>
        <item x="28"/>
        <item x="29"/>
        <item x="32"/>
        <item x="33"/>
        <item x="34"/>
        <item x="36"/>
        <item x="37"/>
        <item x="4"/>
        <item t="default"/>
      </items>
      <autoSortScope>
        <pivotArea dataOnly="0" outline="0" fieldPosition="0">
          <references count="1">
            <reference field="4294967294" count="1" selected="0">
              <x v="0"/>
            </reference>
          </references>
        </pivotArea>
      </autoSortScope>
    </pivotField>
    <pivotField axis="axisPage" multipleItemSelectionAllowed="1" showAll="0">
      <items count="6">
        <item x="1"/>
        <item h="1" x="4"/>
        <item h="1" x="0"/>
        <item x="2"/>
        <item h="1" x="3"/>
        <item t="default"/>
      </items>
    </pivotField>
    <pivotField showAll="0"/>
    <pivotField showAll="0"/>
    <pivotField showAll="0"/>
    <pivotField showAll="0"/>
    <pivotField showAll="0"/>
    <pivotField dataField="1" showAll="0"/>
    <pivotField showAll="0"/>
    <pivotField showAll="0"/>
  </pivotFields>
  <rowFields count="1">
    <field x="3"/>
  </rowFields>
  <rowItems count="2">
    <i>
      <x v="37"/>
    </i>
    <i>
      <x v="38"/>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1C9B1B1-8F24-460D-830D-1B8F336219C3}" name="PivotTable6"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showAll="0"/>
    <pivotField axis="axisPage" multipleItemSelectionAllowed="1" showAll="0">
      <items count="6">
        <item x="1"/>
        <item h="1" x="4"/>
        <item h="1" x="0"/>
        <item x="2"/>
        <item h="1" x="3"/>
        <item t="default"/>
      </items>
    </pivotField>
    <pivotField axis="axisRow" showAll="0" sortType="ascending">
      <items count="85">
        <item m="1" x="77"/>
        <item m="1" x="53"/>
        <item m="1" x="65"/>
        <item m="1" x="78"/>
        <item m="1" x="64"/>
        <item m="1" x="75"/>
        <item m="1" x="80"/>
        <item m="1" x="79"/>
        <item x="24"/>
        <item m="1" x="49"/>
        <item x="32"/>
        <item x="25"/>
        <item x="30"/>
        <item x="31"/>
        <item x="21"/>
        <item m="1" x="61"/>
        <item m="1" x="76"/>
        <item m="1" x="55"/>
        <item m="1" x="62"/>
        <item x="20"/>
        <item x="7"/>
        <item x="8"/>
        <item x="33"/>
        <item x="34"/>
        <item m="1" x="50"/>
        <item m="1" x="63"/>
        <item m="1" x="69"/>
        <item m="1" x="68"/>
        <item m="1" x="73"/>
        <item m="1" x="74"/>
        <item x="16"/>
        <item m="1" x="71"/>
        <item x="23"/>
        <item m="1" x="54"/>
        <item m="1" x="70"/>
        <item x="0"/>
        <item x="1"/>
        <item x="2"/>
        <item m="1" x="81"/>
        <item m="1" x="58"/>
        <item m="1" x="59"/>
        <item m="1" x="60"/>
        <item m="1" x="82"/>
        <item m="1" x="67"/>
        <item m="1" x="83"/>
        <item m="1" x="56"/>
        <item m="1" x="57"/>
        <item x="5"/>
        <item x="6"/>
        <item x="9"/>
        <item x="11"/>
        <item x="12"/>
        <item m="1" x="40"/>
        <item m="1" x="51"/>
        <item x="15"/>
        <item m="1" x="41"/>
        <item m="1" x="72"/>
        <item m="1" x="43"/>
        <item m="1" x="44"/>
        <item x="26"/>
        <item x="27"/>
        <item m="1" x="45"/>
        <item m="1" x="66"/>
        <item m="1" x="47"/>
        <item m="1" x="52"/>
        <item x="36"/>
        <item x="37"/>
        <item x="3"/>
        <item m="1" x="42"/>
        <item m="1" x="46"/>
        <item x="4"/>
        <item m="1" x="39"/>
        <item m="1" x="48"/>
        <item x="35"/>
        <item x="14"/>
        <item x="10"/>
        <item x="13"/>
        <item m="1" x="38"/>
        <item x="17"/>
        <item x="18"/>
        <item x="19"/>
        <item x="22"/>
        <item x="28"/>
        <item x="29"/>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dataField="1" showAll="0"/>
    <pivotField showAll="0"/>
    <pivotField showAll="0"/>
  </pivotFields>
  <rowFields count="1">
    <field x="5"/>
  </rowFields>
  <rowItems count="2">
    <i>
      <x v="36"/>
    </i>
    <i>
      <x v="37"/>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5B095BA-9740-4E85-9F6F-E6B2CF9C665B}" name="PivotTable1"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showAll="0"/>
    <pivotField axis="axisPage" multipleItemSelectionAllowed="1" showAll="0">
      <items count="6">
        <item h="1" x="4"/>
        <item x="2"/>
        <item x="1"/>
        <item h="1" x="0"/>
        <item h="1" x="3"/>
        <item t="default"/>
      </items>
    </pivotField>
    <pivotField showAll="0"/>
    <pivotField showAll="0"/>
    <pivotField showAll="0"/>
    <pivotField showAll="0"/>
    <pivotField showAll="0"/>
    <pivotField dataField="1" showAll="0"/>
    <pivotField axis="axisRow" showAll="0" sortType="ascending">
      <items count="134">
        <item x="2"/>
        <item x="1"/>
        <item x="0"/>
        <item m="1" x="92"/>
        <item m="1" x="113"/>
        <item m="1" x="94"/>
        <item m="1" x="116"/>
        <item m="1" x="95"/>
        <item m="1" x="118"/>
        <item m="1" x="96"/>
        <item m="1" x="110"/>
        <item m="1" x="90"/>
        <item m="1" x="112"/>
        <item m="1" x="93"/>
        <item m="1" x="115"/>
        <item m="1" x="131"/>
        <item m="1" x="108"/>
        <item m="1" x="89"/>
        <item m="1" x="111"/>
        <item m="1" x="105"/>
        <item m="1" x="128"/>
        <item m="1" x="107"/>
        <item m="1" x="132"/>
        <item m="1" x="109"/>
        <item m="1" x="126"/>
        <item m="1" x="106"/>
        <item m="1" x="129"/>
        <item m="1" x="101"/>
        <item m="1" x="122"/>
        <item m="1" x="121"/>
        <item m="1" x="100"/>
        <item m="1" x="124"/>
        <item m="1" x="102"/>
        <item m="1" x="97"/>
        <item m="1" x="120"/>
        <item m="1" x="99"/>
        <item m="1" x="119"/>
        <item m="1" x="125"/>
        <item m="1" x="130"/>
        <item m="1" x="117"/>
        <item m="1" x="98"/>
        <item m="1" x="91"/>
        <item m="1" x="87"/>
        <item m="1" x="54"/>
        <item m="1" x="55"/>
        <item m="1" x="56"/>
        <item m="1" x="57"/>
        <item m="1" x="58"/>
        <item m="1" x="59"/>
        <item m="1" x="60"/>
        <item m="1" x="61"/>
        <item m="1" x="62"/>
        <item m="1" x="63"/>
        <item m="1" x="64"/>
        <item m="1" x="65"/>
        <item m="1" x="66"/>
        <item m="1" x="67"/>
        <item m="1" x="68"/>
        <item m="1" x="69"/>
        <item m="1" x="70"/>
        <item m="1" x="71"/>
        <item m="1" x="72"/>
        <item m="1" x="73"/>
        <item m="1" x="74"/>
        <item m="1" x="75"/>
        <item m="1" x="76"/>
        <item m="1" x="77"/>
        <item m="1" x="78"/>
        <item m="1" x="79"/>
        <item m="1" x="80"/>
        <item m="1" x="81"/>
        <item m="1" x="82"/>
        <item m="1" x="83"/>
        <item m="1" x="84"/>
        <item m="1" x="85"/>
        <item m="1" x="86"/>
        <item m="1" x="123"/>
        <item m="1" x="114"/>
        <item m="1" x="104"/>
        <item m="1" x="103"/>
        <item m="1" x="127"/>
        <item x="3"/>
        <item m="1" x="88"/>
        <item m="1" x="53"/>
        <item x="4"/>
        <item m="1" x="48"/>
        <item m="1" x="52"/>
        <item m="1" x="14"/>
        <item m="1" x="15"/>
        <item m="1" x="51"/>
        <item m="1" x="17"/>
        <item m="1" x="18"/>
        <item m="1" x="19"/>
        <item m="1" x="20"/>
        <item m="1" x="21"/>
        <item m="1" x="22"/>
        <item m="1" x="23"/>
        <item m="1" x="24"/>
        <item m="1" x="25"/>
        <item m="1" x="26"/>
        <item m="1" x="27"/>
        <item m="1" x="28"/>
        <item m="1" x="29"/>
        <item m="1" x="30"/>
        <item m="1" x="31"/>
        <item m="1" x="32"/>
        <item m="1" x="33"/>
        <item m="1" x="34"/>
        <item m="1" x="35"/>
        <item m="1" x="36"/>
        <item m="1" x="37"/>
        <item m="1" x="38"/>
        <item m="1" x="39"/>
        <item m="1" x="40"/>
        <item m="1" x="41"/>
        <item m="1" x="42"/>
        <item m="1" x="43"/>
        <item m="1" x="46"/>
        <item m="1" x="50"/>
        <item m="1" x="49"/>
        <item m="1" x="16"/>
        <item m="1" x="45"/>
        <item m="1" x="47"/>
        <item m="1" x="13"/>
        <item m="1" x="44"/>
        <item m="1" x="12"/>
        <item m="1" x="9"/>
        <item m="1" x="11"/>
        <item m="1" x="10"/>
        <item m="1" x="8"/>
        <item m="1" x="6"/>
        <item m="1" x="7"/>
        <item m="1" x="5"/>
        <item t="default"/>
      </items>
      <autoSortScope>
        <pivotArea dataOnly="0" outline="0" fieldPosition="0">
          <references count="1">
            <reference field="4294967294" count="1" selected="0">
              <x v="0"/>
            </reference>
          </references>
        </pivotArea>
      </autoSortScope>
    </pivotField>
    <pivotField showAll="0"/>
  </pivotFields>
  <rowFields count="1">
    <field x="11"/>
  </rowFields>
  <rowItems count="2">
    <i>
      <x v="1"/>
    </i>
    <i>
      <x/>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8E4792-218C-4AAC-A98F-7F21BAC79637}" name="DataTable" displayName="DataTable" ref="A2:M40" totalsRowShown="0" headerRowDxfId="6" headerRowBorderDxfId="5" tableBorderDxfId="4">
  <autoFilter ref="A2:M40" xr:uid="{5E8E4792-218C-4AAC-A98F-7F21BAC79637}"/>
  <tableColumns count="13">
    <tableColumn id="1" xr3:uid="{95BF9494-12A0-4B09-8BE5-8B78B94B77F5}" name="Topic"/>
    <tableColumn id="2" xr3:uid="{2EC325DF-AAC4-463D-AE3E-AECB25281B07}" name="Topic Number" dataDxfId="3"/>
    <tableColumn id="3" xr3:uid="{1C8E6657-EC4B-4C6D-A200-33940A7D041C}" name="Checklist Number" dataDxfId="2"/>
    <tableColumn id="4" xr3:uid="{D21FB18C-4E81-4E34-8B2D-47CC287EE29F}" name="Question"/>
    <tableColumn id="5" xr3:uid="{2AE1A575-9BF3-437F-A716-3EB0336B56BA}" name="Response">
      <calculatedColumnFormula>'Assessment Workbook'!F14</calculatedColumnFormula>
    </tableColumn>
    <tableColumn id="6" xr3:uid="{622B18E9-0CB7-4632-9DCA-E76D3351E070}" name="Recommendation"/>
    <tableColumn id="7" xr3:uid="{91926232-CD0C-41E2-82A0-B1FDD066172C}" name="Yes">
      <calculatedColumnFormula>IF(E3="Yes",1,0)</calculatedColumnFormula>
    </tableColumn>
    <tableColumn id="8" xr3:uid="{73B2822E-4A58-4A4E-9E8B-7238F647977D}" name="No">
      <calculatedColumnFormula>IF(E3="No",1,0)</calculatedColumnFormula>
    </tableColumn>
    <tableColumn id="9" xr3:uid="{A15712D0-1050-48E8-9E68-640DEEEC2DFA}" name="In Progress">
      <calculatedColumnFormula>IF(E3="In Progress",1,0)</calculatedColumnFormula>
    </tableColumn>
    <tableColumn id="10" xr3:uid="{181C54D5-5497-40D0-A63D-87CB6F953C91}" name="Not Applicable">
      <calculatedColumnFormula>IF(E3="Not Applicable",1,0)</calculatedColumnFormula>
    </tableColumn>
    <tableColumn id="11" xr3:uid="{B024C11B-5995-45EA-AF7B-FA96B7C21B7D}" name="Index"/>
    <tableColumn id="12" xr3:uid="{22AD84D3-A91B-4458-8C05-EC66E2009EAD}" name="W/WS Notes"/>
    <tableColumn id="13" xr3:uid="{0750E48D-9B5F-434B-9B77-B704A333CEE1}" name="Note Checker" dataDxfId="1">
      <calculatedColumnFormula>IF(OR(DataTable[[#This Row],[Response]]="No",DataTable[[#This Row],[Response]]="In Progress"),IF(DataTable[[#This Row],[W/WS Notes]]=IFERROR(INDEX(_WWSNotes!A:A,MATCH(DataTable[[#This Row],[Index]],_WWSNotes!B:B,0),1),""),"","Changed"),"")</calculatedColumnFormula>
    </tableColumn>
  </tableColumns>
  <tableStyleInfo name="Blank"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pa.gov/waterriskassessment/epa-cybersecurity-best-practices-water-sector" TargetMode="External"/><Relationship Id="rId3" Type="http://schemas.openxmlformats.org/officeDocument/2006/relationships/hyperlink" Target="https://www.awwa.org/Resources-Tools/Resource-Topics/Risk-Resilience/Cybersecurity-Guidance" TargetMode="External"/><Relationship Id="rId7" Type="http://schemas.openxmlformats.org/officeDocument/2006/relationships/hyperlink" Target="https://www.iso.org/isoiec-27001-information-security.html" TargetMode="External"/><Relationship Id="rId2" Type="http://schemas.openxmlformats.org/officeDocument/2006/relationships/hyperlink" Target="https://csrc.nist.gov/glossary/term/ics" TargetMode="External"/><Relationship Id="rId1" Type="http://schemas.openxmlformats.org/officeDocument/2006/relationships/hyperlink" Target="https://www.isa.org/standards-and-publications/isa-standards/isa-iec-62443-series-of-standards" TargetMode="External"/><Relationship Id="rId6" Type="http://schemas.openxmlformats.org/officeDocument/2006/relationships/hyperlink" Target="https://www.nist.gov/cyberframework" TargetMode="External"/><Relationship Id="rId11" Type="http://schemas.openxmlformats.org/officeDocument/2006/relationships/drawing" Target="../drawings/drawing1.xml"/><Relationship Id="rId5" Type="http://schemas.openxmlformats.org/officeDocument/2006/relationships/hyperlink" Target="https://www.cisa.gov/cpg" TargetMode="External"/><Relationship Id="rId10" Type="http://schemas.openxmlformats.org/officeDocument/2006/relationships/printerSettings" Target="../printerSettings/printerSettings1.bin"/><Relationship Id="rId4" Type="http://schemas.openxmlformats.org/officeDocument/2006/relationships/hyperlink" Target="https://www.epa.gov/waterriskassessment/forms/cybersecurity-technical-assistance-water-utilities" TargetMode="External"/><Relationship Id="rId9" Type="http://schemas.openxmlformats.org/officeDocument/2006/relationships/hyperlink" Target="https://www.cisa.gov/resources-tools/services/cyber-resilience-review-crr" TargetMode="Externa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sa.org/standards-and-publications/isa-standards/isa-iec-62443-series-of-standard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epa.gov/system/files/documents/2024-07/require-unique.pdf" TargetMode="External"/><Relationship Id="rId18" Type="http://schemas.openxmlformats.org/officeDocument/2006/relationships/hyperlink" Target="https://www.epa.gov/system/files/documents/2024-07/require-multi-factor.pdf" TargetMode="External"/><Relationship Id="rId26" Type="http://schemas.openxmlformats.org/officeDocument/2006/relationships/hyperlink" Target="https://www.epa.gov/system/files/documents/2024-07/maintain-updated-documentation.pdf" TargetMode="External"/><Relationship Id="rId3" Type="http://schemas.openxmlformats.org/officeDocument/2006/relationships/hyperlink" Target="https://www.epa.gov/system/files/documents/2024-07/have-a-named-role-ot.pdf" TargetMode="External"/><Relationship Id="rId21" Type="http://schemas.openxmlformats.org/officeDocument/2006/relationships/hyperlink" Target="https://www.epa.gov/system/files/documents/2024-07/use-effective-encryption_0.pdf" TargetMode="External"/><Relationship Id="rId34" Type="http://schemas.openxmlformats.org/officeDocument/2006/relationships/hyperlink" Target="https://www.epa.gov/system/files/documents/2024-07/eliminate-connections-between.pdf" TargetMode="External"/><Relationship Id="rId7" Type="http://schemas.openxmlformats.org/officeDocument/2006/relationships/hyperlink" Target="https://www.epa.gov/system/files/documents/2024-07/include-cybersecurity.pdf" TargetMode="External"/><Relationship Id="rId12" Type="http://schemas.openxmlformats.org/officeDocument/2006/relationships/hyperlink" Target="https://www.epa.gov/system/files/documents/2024-07/require-a-minimum.pdf" TargetMode="External"/><Relationship Id="rId17" Type="http://schemas.openxmlformats.org/officeDocument/2006/relationships/hyperlink" Target="https://www.epa.gov/system/files/documents/2024-07/detect-and-block.pdf" TargetMode="External"/><Relationship Id="rId25" Type="http://schemas.openxmlformats.org/officeDocument/2006/relationships/hyperlink" Target="https://www.epa.gov/system/files/documents/2024-07/maintain-current-documentation.pdf" TargetMode="External"/><Relationship Id="rId33" Type="http://schemas.openxmlformats.org/officeDocument/2006/relationships/hyperlink" Target="https://www.epa.gov/system/files/documents/2024-07/ensure-that-assets.pdf" TargetMode="External"/><Relationship Id="rId2" Type="http://schemas.openxmlformats.org/officeDocument/2006/relationships/hyperlink" Target="https://www.epa.gov/system/files/documents/2024-07/have-a-named-role.pdf" TargetMode="External"/><Relationship Id="rId16" Type="http://schemas.openxmlformats.org/officeDocument/2006/relationships/hyperlink" Target="https://www.epa.gov/system/files/documents/2024-07/segment-ot-and-it.pdf" TargetMode="External"/><Relationship Id="rId20" Type="http://schemas.openxmlformats.org/officeDocument/2006/relationships/hyperlink" Target="https://www.epa.gov/system/files/documents/2024-07/offer-ot-specific.pdf" TargetMode="External"/><Relationship Id="rId29" Type="http://schemas.openxmlformats.org/officeDocument/2006/relationships/hyperlink" Target="https://www.epa.gov/system/files/documents/2024-07/have-a-written.pdf" TargetMode="External"/><Relationship Id="rId1" Type="http://schemas.openxmlformats.org/officeDocument/2006/relationships/hyperlink" Target="https://www.epa.gov/system/files/documents/2024-07/maintain-an-updated-inventory.pdf" TargetMode="External"/><Relationship Id="rId6" Type="http://schemas.openxmlformats.org/officeDocument/2006/relationships/hyperlink" Target="https://www.epa.gov/system/files/documents/2024-07/require-that-all.pdf" TargetMode="External"/><Relationship Id="rId11" Type="http://schemas.openxmlformats.org/officeDocument/2006/relationships/hyperlink" Target="https://www.epa.gov/system/files/documents/2024-07/change-default-passwords.pdf" TargetMode="External"/><Relationship Id="rId24" Type="http://schemas.openxmlformats.org/officeDocument/2006/relationships/hyperlink" Target="https://www.epa.gov/system/files/documents/2024-07/disable-microsoft-office.pdf" TargetMode="External"/><Relationship Id="rId32" Type="http://schemas.openxmlformats.org/officeDocument/2006/relationships/hyperlink" Target="https://www.epa.gov/system/files/documents/2024-07/prohibit-the-connection_0.pdf" TargetMode="External"/><Relationship Id="rId5" Type="http://schemas.openxmlformats.org/officeDocument/2006/relationships/hyperlink" Target="https://www.epa.gov/system/files/documents/2024-07/patch-or-otherwise.pdf" TargetMode="External"/><Relationship Id="rId15" Type="http://schemas.openxmlformats.org/officeDocument/2006/relationships/hyperlink" Target="https://www.epa.gov/system/files/documents/2024-07/separate-user.pdf" TargetMode="External"/><Relationship Id="rId23" Type="http://schemas.openxmlformats.org/officeDocument/2006/relationships/hyperlink" Target="https://www.epa.gov/system/files/documents/2024-07/use-email-security.pdf" TargetMode="External"/><Relationship Id="rId28" Type="http://schemas.openxmlformats.org/officeDocument/2006/relationships/hyperlink" Target="https://www.epa.gov/system/files/documents/2024-07/backup-systems-necessary_0.pdf" TargetMode="External"/><Relationship Id="rId36" Type="http://schemas.openxmlformats.org/officeDocument/2006/relationships/drawing" Target="../drawings/drawing3.xml"/><Relationship Id="rId10" Type="http://schemas.openxmlformats.org/officeDocument/2006/relationships/hyperlink" Target="https://www.epa.gov/system/files/documents/2024-07/have-the-ability.pdf" TargetMode="External"/><Relationship Id="rId19" Type="http://schemas.openxmlformats.org/officeDocument/2006/relationships/hyperlink" Target="https://www.epa.gov/system/files/documents/2024-07/provide-at-least.pdf" TargetMode="External"/><Relationship Id="rId31" Type="http://schemas.openxmlformats.org/officeDocument/2006/relationships/hyperlink" Target="https://www.epa.gov/system/files/documents/2024-07/protect-security-logs.pdf" TargetMode="External"/><Relationship Id="rId4" Type="http://schemas.openxmlformats.org/officeDocument/2006/relationships/hyperlink" Target="https://www.epa.gov/system/files/documents/2024-07/provide-regular-opportunities.pdf" TargetMode="External"/><Relationship Id="rId9" Type="http://schemas.openxmlformats.org/officeDocument/2006/relationships/hyperlink" Target="https://www.epa.gov/system/files/documents/2024-07/have-a-written-procedure.pdf" TargetMode="External"/><Relationship Id="rId14" Type="http://schemas.openxmlformats.org/officeDocument/2006/relationships/hyperlink" Target="https://www.epa.gov/system/files/documents/2024-07/immediately-disable-access.pdf" TargetMode="External"/><Relationship Id="rId22" Type="http://schemas.openxmlformats.org/officeDocument/2006/relationships/hyperlink" Target="https://www.epa.gov/system/files/documents/2024-07/use-encryption.pdf" TargetMode="External"/><Relationship Id="rId27" Type="http://schemas.openxmlformats.org/officeDocument/2006/relationships/hyperlink" Target="https://www.epa.gov/system/files/documents/2024-07/require-approval-before.pdf" TargetMode="External"/><Relationship Id="rId30" Type="http://schemas.openxmlformats.org/officeDocument/2006/relationships/hyperlink" Target="https://www.epa.gov/system/files/documents/2024-07/collect-security-logs.pdf" TargetMode="External"/><Relationship Id="rId35" Type="http://schemas.openxmlformats.org/officeDocument/2006/relationships/printerSettings" Target="../printerSettings/printerSettings3.bin"/><Relationship Id="rId8" Type="http://schemas.openxmlformats.org/officeDocument/2006/relationships/hyperlink" Target="https://www.epa.gov/system/files/documents/2024-07/keep-a-list.pdf"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A6051-DFAD-4173-9ED1-37F462DCEB07}">
  <sheetPr codeName="Sheet1"/>
  <dimension ref="B1:L47"/>
  <sheetViews>
    <sheetView tabSelected="1" zoomScaleNormal="100" workbookViewId="0"/>
  </sheetViews>
  <sheetFormatPr defaultColWidth="9.109375" defaultRowHeight="14.4" x14ac:dyDescent="0.3"/>
  <cols>
    <col min="1" max="1" width="2.88671875" style="1" customWidth="1"/>
    <col min="2" max="2" width="3.33203125" style="1" customWidth="1"/>
    <col min="3" max="4" width="4.5546875" style="1" customWidth="1"/>
    <col min="5" max="5" width="112.6640625" style="1" customWidth="1"/>
    <col min="6" max="6" width="18" style="1" customWidth="1"/>
    <col min="7" max="7" width="14.109375" style="1" customWidth="1"/>
    <col min="8" max="11" width="9.109375" style="1"/>
    <col min="12" max="12" width="54.44140625" style="1" hidden="1" customWidth="1"/>
    <col min="13" max="16384" width="9.109375" style="1"/>
  </cols>
  <sheetData>
    <row r="1" spans="2:7" ht="15" thickBot="1" x14ac:dyDescent="0.35"/>
    <row r="2" spans="2:7" ht="78.75" customHeight="1" x14ac:dyDescent="0.3">
      <c r="B2" s="40"/>
      <c r="C2" s="178" t="s">
        <v>66</v>
      </c>
      <c r="D2" s="178"/>
      <c r="E2" s="178"/>
      <c r="F2" s="179"/>
      <c r="G2" s="180"/>
    </row>
    <row r="3" spans="2:7" ht="135.75" customHeight="1" thickBot="1" x14ac:dyDescent="0.35">
      <c r="B3" s="91"/>
      <c r="C3" s="92"/>
      <c r="D3" s="92"/>
      <c r="E3" s="92"/>
      <c r="F3" s="93"/>
      <c r="G3" s="94"/>
    </row>
    <row r="4" spans="2:7" x14ac:dyDescent="0.3">
      <c r="B4" s="65"/>
      <c r="C4" s="66"/>
      <c r="D4" s="66"/>
      <c r="E4" s="67"/>
      <c r="F4" s="67"/>
      <c r="G4" s="68"/>
    </row>
    <row r="5" spans="2:7" ht="23.4" customHeight="1" x14ac:dyDescent="0.3">
      <c r="B5" s="69"/>
      <c r="C5" s="182" t="s">
        <v>129</v>
      </c>
      <c r="D5" s="182"/>
      <c r="E5" s="182"/>
      <c r="F5" s="182"/>
      <c r="G5" s="70"/>
    </row>
    <row r="6" spans="2:7" ht="15.75" customHeight="1" x14ac:dyDescent="0.3">
      <c r="B6" s="43"/>
      <c r="C6" s="38"/>
      <c r="D6" s="38"/>
      <c r="E6" s="49"/>
      <c r="F6" s="49"/>
      <c r="G6" s="50"/>
    </row>
    <row r="7" spans="2:7" ht="15" customHeight="1" x14ac:dyDescent="0.3">
      <c r="B7" s="43"/>
      <c r="C7" s="38"/>
      <c r="D7" s="183" t="s">
        <v>0</v>
      </c>
      <c r="E7" s="183"/>
      <c r="F7" s="71"/>
      <c r="G7" s="50"/>
    </row>
    <row r="8" spans="2:7" ht="5.0999999999999996" customHeight="1" x14ac:dyDescent="0.3">
      <c r="B8" s="43"/>
      <c r="C8" s="38"/>
      <c r="D8" s="72"/>
      <c r="E8" s="72"/>
      <c r="F8" s="71"/>
      <c r="G8" s="50"/>
    </row>
    <row r="9" spans="2:7" ht="82.5" customHeight="1" x14ac:dyDescent="0.3">
      <c r="B9" s="43"/>
      <c r="C9" s="38"/>
      <c r="D9" s="184" t="s">
        <v>146</v>
      </c>
      <c r="E9" s="184"/>
      <c r="F9" s="184"/>
      <c r="G9" s="44"/>
    </row>
    <row r="10" spans="2:7" ht="51" customHeight="1" x14ac:dyDescent="0.3">
      <c r="B10" s="43"/>
      <c r="C10" s="38"/>
      <c r="D10" s="184" t="s">
        <v>124</v>
      </c>
      <c r="E10" s="184"/>
      <c r="F10" s="184"/>
      <c r="G10" s="44"/>
    </row>
    <row r="11" spans="2:7" ht="19.5" customHeight="1" x14ac:dyDescent="0.3">
      <c r="B11" s="43"/>
      <c r="C11" s="38"/>
      <c r="D11" s="73"/>
      <c r="E11" s="185" t="s">
        <v>122</v>
      </c>
      <c r="F11" s="185"/>
      <c r="G11" s="44"/>
    </row>
    <row r="12" spans="2:7" s="3" customFormat="1" ht="15" customHeight="1" x14ac:dyDescent="0.3">
      <c r="B12" s="46"/>
      <c r="C12" s="39"/>
      <c r="D12" s="74"/>
      <c r="E12" s="186" t="s">
        <v>19</v>
      </c>
      <c r="F12" s="186"/>
      <c r="G12" s="47"/>
    </row>
    <row r="13" spans="2:7" s="3" customFormat="1" ht="5.0999999999999996" customHeight="1" x14ac:dyDescent="0.3">
      <c r="B13" s="46"/>
      <c r="C13" s="39"/>
      <c r="D13" s="75"/>
      <c r="E13" s="75"/>
      <c r="F13" s="75"/>
      <c r="G13" s="47"/>
    </row>
    <row r="14" spans="2:7" ht="38.25" customHeight="1" x14ac:dyDescent="0.3">
      <c r="B14" s="43"/>
      <c r="C14" s="38"/>
      <c r="D14" s="184" t="s">
        <v>144</v>
      </c>
      <c r="E14" s="184"/>
      <c r="F14" s="184"/>
      <c r="G14" s="44"/>
    </row>
    <row r="15" spans="2:7" ht="5.0999999999999996" customHeight="1" x14ac:dyDescent="0.3">
      <c r="B15" s="43"/>
      <c r="C15" s="38"/>
      <c r="D15" s="76"/>
      <c r="E15" s="77"/>
      <c r="F15" s="77"/>
      <c r="G15" s="44"/>
    </row>
    <row r="16" spans="2:7" ht="18.75" customHeight="1" x14ac:dyDescent="0.3">
      <c r="B16" s="43"/>
      <c r="C16" s="38"/>
      <c r="D16" s="183" t="s">
        <v>1</v>
      </c>
      <c r="E16" s="183"/>
      <c r="F16" s="183"/>
      <c r="G16" s="50"/>
    </row>
    <row r="17" spans="2:7" ht="5.0999999999999996" customHeight="1" x14ac:dyDescent="0.3">
      <c r="B17" s="43"/>
      <c r="C17" s="38"/>
      <c r="D17" s="72"/>
      <c r="E17" s="72"/>
      <c r="F17" s="72"/>
      <c r="G17" s="50"/>
    </row>
    <row r="18" spans="2:7" ht="55.95" customHeight="1" x14ac:dyDescent="0.3">
      <c r="B18" s="43"/>
      <c r="C18" s="38"/>
      <c r="D18" s="184" t="s">
        <v>125</v>
      </c>
      <c r="E18" s="184"/>
      <c r="F18" s="184"/>
      <c r="G18" s="44"/>
    </row>
    <row r="19" spans="2:7" ht="24.75" customHeight="1" x14ac:dyDescent="0.3">
      <c r="B19" s="43"/>
      <c r="C19" s="38"/>
      <c r="D19" s="52"/>
      <c r="E19" s="188" t="s">
        <v>52</v>
      </c>
      <c r="F19" s="188"/>
      <c r="G19" s="44"/>
    </row>
    <row r="20" spans="2:7" ht="18" customHeight="1" thickBot="1" x14ac:dyDescent="0.35">
      <c r="B20" s="48"/>
      <c r="C20" s="78"/>
      <c r="D20" s="187"/>
      <c r="E20" s="187"/>
      <c r="F20" s="187"/>
      <c r="G20" s="79"/>
    </row>
    <row r="21" spans="2:7" ht="18" customHeight="1" thickBot="1" x14ac:dyDescent="0.35"/>
    <row r="22" spans="2:7" x14ac:dyDescent="0.3">
      <c r="B22" s="60"/>
      <c r="C22" s="61"/>
      <c r="D22" s="61"/>
      <c r="E22" s="62"/>
      <c r="F22" s="62"/>
      <c r="G22" s="63"/>
    </row>
    <row r="23" spans="2:7" ht="15.75" customHeight="1" x14ac:dyDescent="0.3">
      <c r="B23" s="41"/>
      <c r="C23" s="181" t="s">
        <v>13</v>
      </c>
      <c r="D23" s="181"/>
      <c r="E23" s="181"/>
      <c r="F23" s="181"/>
      <c r="G23" s="42"/>
    </row>
    <row r="24" spans="2:7" ht="5.0999999999999996" customHeight="1" x14ac:dyDescent="0.3">
      <c r="B24" s="41"/>
      <c r="C24" s="37"/>
      <c r="D24" s="37"/>
      <c r="E24" s="37"/>
      <c r="F24" s="37"/>
      <c r="G24" s="42"/>
    </row>
    <row r="25" spans="2:7" ht="38.25" customHeight="1" x14ac:dyDescent="0.3">
      <c r="B25" s="41"/>
      <c r="C25" s="80" t="s">
        <v>4</v>
      </c>
      <c r="D25" s="193" t="s">
        <v>5</v>
      </c>
      <c r="E25" s="193"/>
      <c r="F25" s="193"/>
      <c r="G25" s="81"/>
    </row>
    <row r="26" spans="2:7" ht="48" customHeight="1" x14ac:dyDescent="0.3">
      <c r="B26" s="41"/>
      <c r="C26" s="80" t="s">
        <v>6</v>
      </c>
      <c r="D26" s="193" t="s">
        <v>15</v>
      </c>
      <c r="E26" s="193"/>
      <c r="F26" s="193"/>
      <c r="G26" s="82"/>
    </row>
    <row r="27" spans="2:7" ht="15" customHeight="1" x14ac:dyDescent="0.3">
      <c r="B27" s="83"/>
      <c r="C27" s="84"/>
      <c r="D27" s="194" t="s">
        <v>16</v>
      </c>
      <c r="E27" s="194"/>
      <c r="F27" s="194"/>
      <c r="G27" s="82"/>
    </row>
    <row r="28" spans="2:7" ht="15" customHeight="1" x14ac:dyDescent="0.3">
      <c r="B28" s="41"/>
      <c r="C28" s="80" t="s">
        <v>7</v>
      </c>
      <c r="D28" s="193" t="s">
        <v>58</v>
      </c>
      <c r="E28" s="193"/>
      <c r="F28" s="193"/>
      <c r="G28" s="82"/>
    </row>
    <row r="29" spans="2:7" ht="15" customHeight="1" x14ac:dyDescent="0.3">
      <c r="B29" s="83"/>
      <c r="C29" s="84"/>
      <c r="D29" s="194" t="s">
        <v>132</v>
      </c>
      <c r="E29" s="194"/>
      <c r="F29" s="194"/>
      <c r="G29" s="82"/>
    </row>
    <row r="30" spans="2:7" ht="15" customHeight="1" x14ac:dyDescent="0.3">
      <c r="B30" s="41"/>
      <c r="C30" s="80" t="s">
        <v>8</v>
      </c>
      <c r="D30" s="193" t="s">
        <v>60</v>
      </c>
      <c r="E30" s="193"/>
      <c r="F30" s="193"/>
      <c r="G30" s="82"/>
    </row>
    <row r="31" spans="2:7" ht="15" customHeight="1" x14ac:dyDescent="0.3">
      <c r="B31" s="83"/>
      <c r="C31" s="84"/>
      <c r="D31" s="194" t="s">
        <v>59</v>
      </c>
      <c r="E31" s="194"/>
      <c r="F31" s="194"/>
      <c r="G31" s="82"/>
    </row>
    <row r="32" spans="2:7" ht="15" customHeight="1" x14ac:dyDescent="0.3">
      <c r="B32" s="41"/>
      <c r="C32" s="80" t="s">
        <v>10</v>
      </c>
      <c r="D32" s="193" t="s">
        <v>61</v>
      </c>
      <c r="E32" s="193"/>
      <c r="F32" s="193"/>
      <c r="G32" s="82"/>
    </row>
    <row r="33" spans="2:7" ht="15" customHeight="1" x14ac:dyDescent="0.3">
      <c r="B33" s="83"/>
      <c r="C33" s="84"/>
      <c r="D33" s="194" t="s">
        <v>62</v>
      </c>
      <c r="E33" s="194"/>
      <c r="F33" s="194"/>
      <c r="G33" s="82"/>
    </row>
    <row r="34" spans="2:7" ht="15" customHeight="1" x14ac:dyDescent="0.3">
      <c r="B34" s="41"/>
      <c r="C34" s="80" t="s">
        <v>9</v>
      </c>
      <c r="D34" s="193" t="s">
        <v>63</v>
      </c>
      <c r="E34" s="193"/>
      <c r="F34" s="193"/>
      <c r="G34" s="82"/>
    </row>
    <row r="35" spans="2:7" ht="15" customHeight="1" x14ac:dyDescent="0.3">
      <c r="B35" s="83"/>
      <c r="C35" s="84"/>
      <c r="D35" s="194" t="s">
        <v>64</v>
      </c>
      <c r="E35" s="194"/>
      <c r="F35" s="194"/>
      <c r="G35" s="82"/>
    </row>
    <row r="36" spans="2:7" ht="15" customHeight="1" x14ac:dyDescent="0.3">
      <c r="B36" s="41"/>
      <c r="C36" s="80" t="s">
        <v>11</v>
      </c>
      <c r="D36" s="193" t="s">
        <v>65</v>
      </c>
      <c r="E36" s="193"/>
      <c r="F36" s="193"/>
      <c r="G36" s="82"/>
    </row>
    <row r="37" spans="2:7" ht="15" customHeight="1" x14ac:dyDescent="0.3">
      <c r="B37" s="83"/>
      <c r="C37" s="84"/>
      <c r="D37" s="194" t="s">
        <v>12</v>
      </c>
      <c r="E37" s="194"/>
      <c r="F37" s="194"/>
      <c r="G37" s="85"/>
    </row>
    <row r="38" spans="2:7" ht="15" thickBot="1" x14ac:dyDescent="0.35">
      <c r="B38" s="64"/>
      <c r="C38" s="86"/>
      <c r="D38" s="86"/>
      <c r="E38" s="87"/>
      <c r="F38" s="88"/>
      <c r="G38" s="89"/>
    </row>
    <row r="40" spans="2:7" ht="15" thickBot="1" x14ac:dyDescent="0.35">
      <c r="B40" s="2"/>
      <c r="C40" s="2"/>
      <c r="D40" s="2"/>
      <c r="E40" s="2"/>
      <c r="F40" s="2"/>
      <c r="G40" s="2"/>
    </row>
    <row r="41" spans="2:7" ht="18" customHeight="1" thickBot="1" x14ac:dyDescent="0.35">
      <c r="B41" s="2"/>
      <c r="C41" s="189" t="s">
        <v>14</v>
      </c>
      <c r="D41" s="190"/>
      <c r="E41" s="191"/>
      <c r="F41" s="192"/>
      <c r="G41" s="12"/>
    </row>
    <row r="42" spans="2:7" x14ac:dyDescent="0.3">
      <c r="B42" s="2"/>
      <c r="C42" s="195" t="s">
        <v>51</v>
      </c>
      <c r="D42" s="196"/>
      <c r="E42" s="197"/>
      <c r="F42" s="198"/>
      <c r="G42" s="13"/>
    </row>
    <row r="43" spans="2:7" x14ac:dyDescent="0.3">
      <c r="B43" s="2"/>
      <c r="C43" s="199" t="s">
        <v>130</v>
      </c>
      <c r="D43" s="200"/>
      <c r="E43" s="201"/>
      <c r="F43" s="202"/>
      <c r="G43" s="14"/>
    </row>
    <row r="44" spans="2:7" x14ac:dyDescent="0.3">
      <c r="B44" s="2"/>
      <c r="C44" s="199" t="s">
        <v>131</v>
      </c>
      <c r="D44" s="200"/>
      <c r="E44" s="201"/>
      <c r="F44" s="202"/>
      <c r="G44" s="14"/>
    </row>
    <row r="45" spans="2:7" x14ac:dyDescent="0.3">
      <c r="B45" s="2"/>
      <c r="C45" s="199" t="s">
        <v>225</v>
      </c>
      <c r="D45" s="200"/>
      <c r="E45" s="201"/>
      <c r="F45" s="202"/>
      <c r="G45" s="14"/>
    </row>
    <row r="46" spans="2:7" ht="15" thickBot="1" x14ac:dyDescent="0.35">
      <c r="B46" s="2"/>
      <c r="C46" s="203"/>
      <c r="D46" s="204"/>
      <c r="E46" s="205"/>
      <c r="F46" s="206"/>
      <c r="G46" s="14"/>
    </row>
    <row r="47" spans="2:7" x14ac:dyDescent="0.3">
      <c r="B47" s="2"/>
      <c r="C47" s="2"/>
      <c r="D47" s="2"/>
      <c r="E47" s="2"/>
      <c r="F47" s="2"/>
      <c r="G47" s="2"/>
    </row>
  </sheetData>
  <sheetProtection sheet="1" objects="1" scenarios="1"/>
  <mergeCells count="33">
    <mergeCell ref="C42:F42"/>
    <mergeCell ref="C43:F43"/>
    <mergeCell ref="C44:F44"/>
    <mergeCell ref="C45:F45"/>
    <mergeCell ref="C46:F46"/>
    <mergeCell ref="C41:F41"/>
    <mergeCell ref="D25:F25"/>
    <mergeCell ref="D26:F26"/>
    <mergeCell ref="D27:F27"/>
    <mergeCell ref="D28:F28"/>
    <mergeCell ref="D30:F30"/>
    <mergeCell ref="D32:F32"/>
    <mergeCell ref="D33:F33"/>
    <mergeCell ref="D34:F34"/>
    <mergeCell ref="D37:F37"/>
    <mergeCell ref="D29:F29"/>
    <mergeCell ref="D31:F31"/>
    <mergeCell ref="D35:F35"/>
    <mergeCell ref="D36:F36"/>
    <mergeCell ref="C2:E2"/>
    <mergeCell ref="F2:G2"/>
    <mergeCell ref="C23:F23"/>
    <mergeCell ref="C5:F5"/>
    <mergeCell ref="D7:E7"/>
    <mergeCell ref="D9:F9"/>
    <mergeCell ref="D10:F10"/>
    <mergeCell ref="E11:F11"/>
    <mergeCell ref="E12:F12"/>
    <mergeCell ref="D14:F14"/>
    <mergeCell ref="D16:F16"/>
    <mergeCell ref="D18:F18"/>
    <mergeCell ref="D20:F20"/>
    <mergeCell ref="E19:F19"/>
  </mergeCells>
  <hyperlinks>
    <hyperlink ref="D37" r:id="rId1" xr:uid="{FF22E399-D549-4BE9-B3A2-25352F7DA033}"/>
    <hyperlink ref="D27:F27" r:id="rId2" display="https://csrc.nist.gov/glossary/term/ics" xr:uid="{56004CBE-C147-43A3-A7D0-A13051B34EBE}"/>
    <hyperlink ref="D33:F33" r:id="rId3" display="https://www.awwa.org/Resources-Tools/Resource-Topics/Risk-Resilience/Cybersecurity-Guidance" xr:uid="{A00C3775-350F-4924-9C36-9F9EDFD901D7}"/>
    <hyperlink ref="E12" r:id="rId4" display="https://www.epa.gov/waterriskassessment/forms/cybersecurity-technical-assistance-water-utilities" xr:uid="{8BE1BC7D-9278-4117-9B8E-08BD379F194F}"/>
    <hyperlink ref="E12:F12" r:id="rId5" display="https://www.cisa.gov/cpg" xr:uid="{0ABF7A7D-981A-4D2E-B6EA-9BDC302973E1}"/>
    <hyperlink ref="D31:F31" r:id="rId6" display="https://www.nist.gov/cyberframework  " xr:uid="{C1BB2C71-3688-4318-8BDF-0BCF9509C227}"/>
    <hyperlink ref="D35:F35" r:id="rId7" display="https://www.iso.org/isoiec-27001-information-security.html " xr:uid="{BEED9CA7-C330-49BF-BA78-7981B0D8F15D}"/>
    <hyperlink ref="E19" r:id="rId8" xr:uid="{FE8FA499-2998-4B5B-97FF-192177BAACBF}"/>
    <hyperlink ref="D29" r:id="rId9" xr:uid="{01C6CD74-EF38-413A-96E3-A0F036EC7917}"/>
  </hyperlinks>
  <pageMargins left="0.7" right="0.7" top="0.75" bottom="0.75" header="0.3" footer="0.3"/>
  <pageSetup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E2E9-5A74-44F5-8228-A2C294FE79E1}">
  <sheetPr codeName="Sheet10"/>
  <dimension ref="A1:B5"/>
  <sheetViews>
    <sheetView workbookViewId="0">
      <selection activeCell="G21" sqref="G21:I21"/>
    </sheetView>
  </sheetViews>
  <sheetFormatPr defaultRowHeight="14.4" x14ac:dyDescent="0.3"/>
  <cols>
    <col min="1" max="1" width="28.21875" bestFit="1" customWidth="1"/>
    <col min="2" max="2" width="17.33203125" bestFit="1" customWidth="1"/>
  </cols>
  <sheetData>
    <row r="1" spans="1:2" x14ac:dyDescent="0.3">
      <c r="A1" s="6" t="s">
        <v>32</v>
      </c>
      <c r="B1" t="s">
        <v>67</v>
      </c>
    </row>
    <row r="3" spans="1:2" x14ac:dyDescent="0.3">
      <c r="A3" s="6" t="s">
        <v>38</v>
      </c>
      <c r="B3" t="s">
        <v>47</v>
      </c>
    </row>
    <row r="4" spans="1:2" x14ac:dyDescent="0.3">
      <c r="A4" s="5" t="s">
        <v>69</v>
      </c>
      <c r="B4" s="290">
        <v>2</v>
      </c>
    </row>
    <row r="5" spans="1:2" x14ac:dyDescent="0.3">
      <c r="A5" s="5" t="s">
        <v>70</v>
      </c>
      <c r="B5" s="290">
        <v>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7737-012E-4CD7-ADD8-69A55A508BB4}">
  <sheetPr codeName="Sheet5"/>
  <dimension ref="A1:B5"/>
  <sheetViews>
    <sheetView workbookViewId="0">
      <selection activeCell="D5" sqref="D5"/>
    </sheetView>
  </sheetViews>
  <sheetFormatPr defaultRowHeight="14.4" x14ac:dyDescent="0.3"/>
  <cols>
    <col min="1" max="1" width="28.21875" bestFit="1" customWidth="1"/>
    <col min="2" max="2" width="17.33203125" bestFit="1" customWidth="1"/>
  </cols>
  <sheetData>
    <row r="1" spans="1:2" x14ac:dyDescent="0.3">
      <c r="A1" s="6" t="s">
        <v>32</v>
      </c>
      <c r="B1" t="s">
        <v>67</v>
      </c>
    </row>
    <row r="3" spans="1:2" x14ac:dyDescent="0.3">
      <c r="A3" s="6" t="s">
        <v>38</v>
      </c>
      <c r="B3" t="s">
        <v>47</v>
      </c>
    </row>
    <row r="4" spans="1:2" x14ac:dyDescent="0.3">
      <c r="A4" s="5" t="s">
        <v>69</v>
      </c>
      <c r="B4" s="290">
        <v>2</v>
      </c>
    </row>
    <row r="5" spans="1:2" x14ac:dyDescent="0.3">
      <c r="A5" s="5" t="s">
        <v>70</v>
      </c>
      <c r="B5" s="290">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B2F4-A961-4883-BFA2-07FEA801EA0C}">
  <dimension ref="A1:L19"/>
  <sheetViews>
    <sheetView zoomScaleNormal="100" workbookViewId="0"/>
  </sheetViews>
  <sheetFormatPr defaultColWidth="9.109375" defaultRowHeight="14.4" x14ac:dyDescent="0.3"/>
  <cols>
    <col min="1" max="2" width="3.33203125" style="1" customWidth="1"/>
    <col min="3" max="4" width="4.5546875" style="1" customWidth="1"/>
    <col min="5" max="5" width="112.6640625" style="1" customWidth="1"/>
    <col min="6" max="6" width="18" style="1" customWidth="1"/>
    <col min="7" max="7" width="14.109375" style="1" customWidth="1"/>
    <col min="8" max="11" width="9.109375" style="1"/>
    <col min="12" max="12" width="54.44140625" style="1" hidden="1" customWidth="1"/>
    <col min="13" max="16384" width="9.109375" style="1"/>
  </cols>
  <sheetData>
    <row r="1" spans="2:7" ht="15" thickBot="1" x14ac:dyDescent="0.35"/>
    <row r="2" spans="2:7" ht="78.75" customHeight="1" thickBot="1" x14ac:dyDescent="0.35">
      <c r="B2" s="40"/>
      <c r="C2" s="178" t="s">
        <v>66</v>
      </c>
      <c r="D2" s="178"/>
      <c r="E2" s="178"/>
      <c r="F2" s="179"/>
      <c r="G2" s="180"/>
    </row>
    <row r="3" spans="2:7" ht="135.75" hidden="1" customHeight="1" thickBot="1" x14ac:dyDescent="0.35">
      <c r="B3" s="91"/>
      <c r="C3" s="92"/>
      <c r="D3" s="92"/>
      <c r="E3" s="92"/>
      <c r="F3" s="93"/>
      <c r="G3" s="94"/>
    </row>
    <row r="4" spans="2:7" ht="15" customHeight="1" x14ac:dyDescent="0.3">
      <c r="B4" s="65"/>
      <c r="C4" s="210" t="s">
        <v>50</v>
      </c>
      <c r="D4" s="210"/>
      <c r="E4" s="210"/>
      <c r="F4" s="210"/>
      <c r="G4" s="102"/>
    </row>
    <row r="5" spans="2:7" x14ac:dyDescent="0.3">
      <c r="B5" s="43"/>
      <c r="C5" s="38"/>
      <c r="D5" s="38"/>
      <c r="E5" s="38"/>
      <c r="F5" s="49"/>
      <c r="G5" s="50"/>
    </row>
    <row r="6" spans="2:7" ht="92.25" customHeight="1" x14ac:dyDescent="0.3">
      <c r="B6" s="43"/>
      <c r="C6" s="95" t="s">
        <v>3</v>
      </c>
      <c r="D6" s="208" t="s">
        <v>134</v>
      </c>
      <c r="E6" s="208"/>
      <c r="F6" s="208"/>
      <c r="G6" s="45"/>
    </row>
    <row r="7" spans="2:7" ht="5.0999999999999996" customHeight="1" x14ac:dyDescent="0.3">
      <c r="B7" s="43"/>
      <c r="C7" s="96"/>
      <c r="D7" s="52"/>
      <c r="E7" s="52"/>
      <c r="F7" s="52"/>
      <c r="G7" s="45"/>
    </row>
    <row r="8" spans="2:7" ht="36" customHeight="1" x14ac:dyDescent="0.3">
      <c r="B8" s="43"/>
      <c r="C8" s="97"/>
      <c r="D8" s="97"/>
      <c r="E8" s="211" t="s">
        <v>56</v>
      </c>
      <c r="F8" s="211"/>
      <c r="G8" s="44"/>
    </row>
    <row r="9" spans="2:7" ht="24" customHeight="1" x14ac:dyDescent="0.3">
      <c r="B9" s="43"/>
      <c r="C9" s="97"/>
      <c r="D9" s="97"/>
      <c r="E9" s="98"/>
      <c r="F9" s="99"/>
      <c r="G9" s="44"/>
    </row>
    <row r="10" spans="2:7" ht="66" customHeight="1" x14ac:dyDescent="0.3">
      <c r="B10" s="43"/>
      <c r="C10" s="95" t="s">
        <v>17</v>
      </c>
      <c r="D10" s="207" t="s">
        <v>145</v>
      </c>
      <c r="E10" s="207"/>
      <c r="F10" s="207"/>
      <c r="G10" s="44"/>
    </row>
    <row r="11" spans="2:7" ht="15.75" customHeight="1" x14ac:dyDescent="0.3">
      <c r="B11" s="43"/>
      <c r="C11" s="96"/>
      <c r="D11" s="207"/>
      <c r="E11" s="207"/>
      <c r="F11" s="207"/>
      <c r="G11" s="44"/>
    </row>
    <row r="12" spans="2:7" ht="66.75" customHeight="1" x14ac:dyDescent="0.3">
      <c r="B12" s="43"/>
      <c r="C12" s="95" t="s">
        <v>18</v>
      </c>
      <c r="D12" s="208" t="s">
        <v>53</v>
      </c>
      <c r="E12" s="208"/>
      <c r="F12" s="208"/>
      <c r="G12" s="44"/>
    </row>
    <row r="13" spans="2:7" ht="15.75" customHeight="1" x14ac:dyDescent="0.3">
      <c r="B13" s="43"/>
      <c r="C13" s="96"/>
      <c r="D13" s="209"/>
      <c r="E13" s="209"/>
      <c r="F13" s="209"/>
      <c r="G13" s="44"/>
    </row>
    <row r="14" spans="2:7" ht="62.25" customHeight="1" x14ac:dyDescent="0.3">
      <c r="B14" s="55"/>
      <c r="C14" s="95" t="s">
        <v>49</v>
      </c>
      <c r="D14" s="208" t="s">
        <v>57</v>
      </c>
      <c r="E14" s="208"/>
      <c r="F14" s="208"/>
      <c r="G14" s="44"/>
    </row>
    <row r="15" spans="2:7" ht="21.75" customHeight="1" x14ac:dyDescent="0.3">
      <c r="B15" s="43"/>
      <c r="C15" s="38"/>
      <c r="D15" s="100" t="s">
        <v>37</v>
      </c>
      <c r="E15" s="99"/>
      <c r="F15" s="99"/>
      <c r="G15" s="44"/>
    </row>
    <row r="16" spans="2:7" ht="33.75" customHeight="1" x14ac:dyDescent="0.3">
      <c r="B16" s="43"/>
      <c r="C16" s="38"/>
      <c r="D16" s="38"/>
      <c r="E16" s="101" t="s">
        <v>54</v>
      </c>
      <c r="F16" s="90"/>
      <c r="G16" s="53"/>
    </row>
    <row r="17" spans="1:8" s="3" customFormat="1" ht="21.75" customHeight="1" x14ac:dyDescent="0.3">
      <c r="B17" s="46"/>
      <c r="C17" s="39"/>
      <c r="D17" s="39"/>
      <c r="E17" s="51" t="s">
        <v>2</v>
      </c>
      <c r="F17" s="51"/>
      <c r="G17" s="54"/>
    </row>
    <row r="18" spans="1:8" s="3" customFormat="1" ht="21.75" customHeight="1" thickBot="1" x14ac:dyDescent="0.35">
      <c r="B18" s="56"/>
      <c r="C18" s="57"/>
      <c r="D18" s="57"/>
      <c r="E18" s="58"/>
      <c r="F18" s="58"/>
      <c r="G18" s="59"/>
    </row>
    <row r="19" spans="1:8" s="3" customFormat="1" ht="21.75" customHeight="1" x14ac:dyDescent="0.3">
      <c r="A19" s="1"/>
      <c r="B19" s="1"/>
      <c r="C19" s="1"/>
      <c r="D19" s="1"/>
      <c r="E19" s="1"/>
      <c r="F19" s="1"/>
      <c r="G19" s="1"/>
      <c r="H19" s="1"/>
    </row>
  </sheetData>
  <sheetProtection sheet="1"/>
  <mergeCells count="10">
    <mergeCell ref="D11:F11"/>
    <mergeCell ref="D12:F12"/>
    <mergeCell ref="D13:F13"/>
    <mergeCell ref="D14:F14"/>
    <mergeCell ref="C2:E2"/>
    <mergeCell ref="F2:G2"/>
    <mergeCell ref="C4:F4"/>
    <mergeCell ref="D6:F6"/>
    <mergeCell ref="E8:F8"/>
    <mergeCell ref="D10:F10"/>
  </mergeCells>
  <hyperlinks>
    <hyperlink ref="E17" r:id="rId1" display="https://www.isa.org/standards-and-publications/isa-standards/isa-iec-62443-series-of-standards" xr:uid="{2A258C18-C316-49DA-9C56-119F4E657765}"/>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12A6-EC67-4619-97F1-4CBE8FDF90AA}">
  <sheetPr codeName="Sheet2"/>
  <dimension ref="B1:I56"/>
  <sheetViews>
    <sheetView zoomScale="70" zoomScaleNormal="70" workbookViewId="0"/>
  </sheetViews>
  <sheetFormatPr defaultColWidth="9.109375" defaultRowHeight="18" x14ac:dyDescent="0.35"/>
  <cols>
    <col min="1" max="1" width="3.5546875" style="17" customWidth="1"/>
    <col min="2" max="2" width="8.88671875" style="140" hidden="1" customWidth="1"/>
    <col min="3" max="3" width="11" style="141" hidden="1" customWidth="1"/>
    <col min="4" max="4" width="21.44140625" style="17" customWidth="1"/>
    <col min="5" max="5" width="65.44140625" style="17" customWidth="1"/>
    <col min="6" max="6" width="20.33203125" style="17" customWidth="1"/>
    <col min="7" max="7" width="60.109375" style="142" customWidth="1"/>
    <col min="8" max="9" width="54" style="17" customWidth="1"/>
    <col min="10" max="10" width="12.44140625" style="17" customWidth="1"/>
    <col min="11" max="12" width="9.109375" style="17"/>
    <col min="13" max="13" width="12.44140625" style="17" customWidth="1"/>
    <col min="14" max="16384" width="9.109375" style="17"/>
  </cols>
  <sheetData>
    <row r="1" spans="2:9" ht="18.600000000000001" thickBot="1" x14ac:dyDescent="0.4"/>
    <row r="2" spans="2:9" s="20" customFormat="1" ht="77.25" customHeight="1" thickTop="1" x14ac:dyDescent="0.3">
      <c r="B2" s="143" t="s">
        <v>129</v>
      </c>
      <c r="C2" s="144"/>
      <c r="D2" s="212" t="s">
        <v>228</v>
      </c>
      <c r="E2" s="213"/>
      <c r="F2" s="213"/>
      <c r="G2" s="213"/>
      <c r="H2" s="213"/>
      <c r="I2" s="214"/>
    </row>
    <row r="3" spans="2:9" ht="19.5" customHeight="1" thickBot="1" x14ac:dyDescent="0.65">
      <c r="B3" s="145"/>
      <c r="C3" s="22"/>
      <c r="D3" s="146"/>
      <c r="E3" s="22"/>
      <c r="F3" s="22"/>
      <c r="G3" s="22"/>
      <c r="H3" s="23"/>
      <c r="I3" s="147"/>
    </row>
    <row r="4" spans="2:9" ht="21" x14ac:dyDescent="0.4">
      <c r="B4" s="145"/>
      <c r="C4" s="148"/>
      <c r="D4" s="149"/>
      <c r="E4" s="23"/>
      <c r="F4" s="150" t="s">
        <v>20</v>
      </c>
      <c r="G4" s="133"/>
      <c r="H4" s="23"/>
      <c r="I4" s="147"/>
    </row>
    <row r="5" spans="2:9" ht="21" x14ac:dyDescent="0.4">
      <c r="B5" s="145"/>
      <c r="C5" s="148"/>
      <c r="D5" s="149"/>
      <c r="E5" s="23"/>
      <c r="F5" s="150" t="s">
        <v>133</v>
      </c>
      <c r="G5" s="134"/>
      <c r="H5" s="23"/>
      <c r="I5" s="147"/>
    </row>
    <row r="6" spans="2:9" ht="21" x14ac:dyDescent="0.4">
      <c r="B6" s="145"/>
      <c r="C6" s="148"/>
      <c r="D6" s="149"/>
      <c r="E6" s="23"/>
      <c r="F6" s="150" t="s">
        <v>29</v>
      </c>
      <c r="G6" s="135"/>
      <c r="H6" s="151"/>
      <c r="I6" s="147"/>
    </row>
    <row r="7" spans="2:9" ht="21.6" thickBot="1" x14ac:dyDescent="0.45">
      <c r="B7" s="145"/>
      <c r="C7" s="148"/>
      <c r="D7" s="149"/>
      <c r="E7" s="23"/>
      <c r="F7" s="150" t="s">
        <v>30</v>
      </c>
      <c r="G7" s="136"/>
      <c r="H7" s="151"/>
      <c r="I7" s="147"/>
    </row>
    <row r="8" spans="2:9" ht="71.400000000000006" customHeight="1" thickBot="1" x14ac:dyDescent="0.4">
      <c r="B8" s="145"/>
      <c r="C8" s="148"/>
      <c r="D8" s="149"/>
      <c r="E8" s="23"/>
      <c r="F8" s="152"/>
      <c r="G8" s="152"/>
      <c r="H8" s="23"/>
      <c r="I8" s="147"/>
    </row>
    <row r="9" spans="2:9" ht="51.9" customHeight="1" thickTop="1" thickBot="1" x14ac:dyDescent="0.35">
      <c r="B9" s="215" t="s">
        <v>139</v>
      </c>
      <c r="C9" s="216"/>
      <c r="D9" s="216"/>
      <c r="E9" s="216"/>
      <c r="F9" s="216"/>
      <c r="G9" s="216"/>
      <c r="H9" s="216"/>
      <c r="I9" s="217"/>
    </row>
    <row r="10" spans="2:9" ht="39" customHeight="1" thickTop="1" thickBot="1" x14ac:dyDescent="0.35">
      <c r="B10" s="153" t="s">
        <v>21</v>
      </c>
      <c r="C10" s="154" t="s">
        <v>27</v>
      </c>
      <c r="D10" s="29" t="s">
        <v>26</v>
      </c>
      <c r="E10" s="155" t="s">
        <v>226</v>
      </c>
      <c r="F10" s="156" t="s">
        <v>32</v>
      </c>
      <c r="G10" s="155" t="s">
        <v>23</v>
      </c>
      <c r="H10" s="156" t="s">
        <v>45</v>
      </c>
      <c r="I10" s="157" t="s">
        <v>147</v>
      </c>
    </row>
    <row r="11" spans="2:9" ht="78.599999999999994" customHeight="1" x14ac:dyDescent="0.3">
      <c r="B11" s="221" t="s">
        <v>73</v>
      </c>
      <c r="C11" s="223">
        <v>1</v>
      </c>
      <c r="D11" s="27" t="s">
        <v>76</v>
      </c>
      <c r="E11" s="158" t="str">
        <f>CONCATENATE("Does the WWS " &amp; LOWER(LEFT('_Guidance Checklist text'!B11,1)) &amp; RIGHT('_Guidance Checklist text'!B11,LEN('_Guidance Checklist text'!B11)-1))</f>
        <v>Does the WWS maintain an updated inventory of all OT and IT network assets?*</v>
      </c>
      <c r="F11" s="28"/>
      <c r="G11" s="158" t="str">
        <f>RIGHT('_Guidance Checklist text'!C11,LEN('_Guidance Checklist text'!C11)-FIND(": ",'_Guidance Checklist text'!C11)-1)</f>
        <v xml:space="preserve">Regularly review (no less than quarterly) and maintain a list of all OT and IT assets with an IP address. This includes third-party and legacy (i.e., older) equipment.  </v>
      </c>
      <c r="H11" s="28"/>
      <c r="I11" s="169" t="s">
        <v>230</v>
      </c>
    </row>
    <row r="12" spans="2:9" ht="76.05" customHeight="1" x14ac:dyDescent="0.3">
      <c r="B12" s="221"/>
      <c r="C12" s="223"/>
      <c r="D12" s="24" t="s">
        <v>77</v>
      </c>
      <c r="E12" s="158" t="str">
        <f>CONCATENATE("Does the WWS " &amp; LOWER(LEFT('_Guidance Checklist text'!B12,1)) &amp; RIGHT('_Guidance Checklist text'!B12,LEN('_Guidance Checklist text'!B12)-1))</f>
        <v>Does the WWS have a named role/position/title that is responsible for planning, resourcing, and executing cybersecurity activities within the WWS?*</v>
      </c>
      <c r="F12" s="26"/>
      <c r="G12" s="158" t="str">
        <f>RIGHT('_Guidance Checklist text'!C12,LEN('_Guidance Checklist text'!C12)-FIND(": ",'_Guidance Checklist text'!C12)-1)</f>
        <v>Identify one role/position/title responsible for cybersecurity within the WWS. Whoever fills this role/position/title is then in charge of all WWS cybersecurity activities.</v>
      </c>
      <c r="H12" s="26"/>
      <c r="I12" s="170" t="s">
        <v>231</v>
      </c>
    </row>
    <row r="13" spans="2:9" ht="58.05" customHeight="1" x14ac:dyDescent="0.3">
      <c r="B13" s="221"/>
      <c r="C13" s="223"/>
      <c r="D13" s="24" t="s">
        <v>78</v>
      </c>
      <c r="E13" s="158" t="str">
        <f>CONCATENATE("Does the WWS " &amp; LOWER(LEFT('_Guidance Checklist text'!B13,1)) &amp; RIGHT('_Guidance Checklist text'!B13,LEN('_Guidance Checklist text'!B13)-1))</f>
        <v>Does the WWS have a named role/position/title that is responsible for planning, resourcing, and executing OT-specific cybersecurity activities?</v>
      </c>
      <c r="F13" s="26"/>
      <c r="G13" s="158" t="str">
        <f>RIGHT('_Guidance Checklist text'!C13,LEN('_Guidance Checklist text'!C13)-FIND(": ",'_Guidance Checklist text'!C13)-1)</f>
        <v>Identify one role/position/title responsible for ensuring planning, resourcing, and execution of OT-specific cybersecurity activities.</v>
      </c>
      <c r="H13" s="26"/>
      <c r="I13" s="170" t="s">
        <v>232</v>
      </c>
    </row>
    <row r="14" spans="2:9" ht="76.05" customHeight="1" x14ac:dyDescent="0.3">
      <c r="B14" s="221"/>
      <c r="C14" s="223"/>
      <c r="D14" s="24" t="s">
        <v>79</v>
      </c>
      <c r="E14" s="158" t="str">
        <f>CONCATENATE("Does the WWS " &amp; LOWER(LEFT('_Guidance Checklist text'!B14,1)) &amp; RIGHT('_Guidance Checklist text'!B14,LEN('_Guidance Checklist text'!B14)-1))</f>
        <v>Does the WWS provide regular opportunities to strengthen communication and coordination between OT and IT personnel, including vendors?</v>
      </c>
      <c r="F14" s="26"/>
      <c r="G14" s="158" t="str">
        <f>RIGHT('_Guidance Checklist text'!C14,LEN('_Guidance Checklist text'!C14)-FIND(": ",'_Guidance Checklist text'!C14)-1)</f>
        <v>Facilitate meetings between OT and IT personnel to provide opportunities for all parties to better understand organizational security needs and to strengthen working relationships.</v>
      </c>
      <c r="H14" s="26"/>
      <c r="I14" s="170" t="s">
        <v>233</v>
      </c>
    </row>
    <row r="15" spans="2:9" ht="58.05" customHeight="1" x14ac:dyDescent="0.3">
      <c r="B15" s="221"/>
      <c r="C15" s="223"/>
      <c r="D15" s="24" t="s">
        <v>80</v>
      </c>
      <c r="E15" s="158" t="str">
        <f>CONCATENATE("Does the WWS " &amp; LOWER(LEFT('_Guidance Checklist text'!B15,1)) &amp; RIGHT('_Guidance Checklist text'!B15,LEN('_Guidance Checklist text'!B15)-1))</f>
        <v xml:space="preserve">Does the WWS patch or otherwise mitigate known vulnerabilities within the recommended timeframe?* </v>
      </c>
      <c r="F15" s="26"/>
      <c r="G15" s="158" t="str">
        <f>RIGHT('_Guidance Checklist text'!C15,LEN('_Guidance Checklist text'!C15)-FIND(": ",'_Guidance Checklist text'!C15)-1)</f>
        <v>Identify and patch vulnerabilities in a risk-informed manner (e.g., critical assets first) as quickly as possible.</v>
      </c>
      <c r="H15" s="26"/>
      <c r="I15" s="170" t="s">
        <v>234</v>
      </c>
    </row>
    <row r="16" spans="2:9" ht="45" customHeight="1" x14ac:dyDescent="0.3">
      <c r="B16" s="221"/>
      <c r="C16" s="223"/>
      <c r="D16" s="105" t="s">
        <v>81</v>
      </c>
      <c r="E16" s="225" t="s">
        <v>123</v>
      </c>
      <c r="F16" s="225"/>
      <c r="G16" s="225"/>
      <c r="H16" s="226"/>
      <c r="I16" s="159"/>
    </row>
    <row r="17" spans="2:9" ht="76.05" customHeight="1" x14ac:dyDescent="0.3">
      <c r="B17" s="221"/>
      <c r="C17" s="223"/>
      <c r="D17" s="24" t="s">
        <v>74</v>
      </c>
      <c r="E17" s="158" t="str">
        <f>CONCATENATE("Does the WWS " &amp; LOWER(LEFT('_Guidance Checklist text'!B17,1)) &amp; RIGHT('_Guidance Checklist text'!B17,LEN('_Guidance Checklist text'!B17)-1))</f>
        <v>Does the WWS require that all OT vendors and service providers notify the WWS of any security incidents or vulnerabilities in a risk-informed timeframe?</v>
      </c>
      <c r="F17" s="25"/>
      <c r="G17" s="158" t="str">
        <f>RIGHT('_Guidance Checklist text'!C17,LEN('_Guidance Checklist text'!C17)-FIND(": ",'_Guidance Checklist text'!C17)-1)</f>
        <v>Require vendors and service providers to notify the WWS of potential security incidents and vulnerabilities within a stipulated timeframe described in procurement documents and contracts.</v>
      </c>
      <c r="H17" s="25"/>
      <c r="I17" s="171" t="s">
        <v>235</v>
      </c>
    </row>
    <row r="18" spans="2:9" ht="76.05" customHeight="1" x14ac:dyDescent="0.3">
      <c r="B18" s="222"/>
      <c r="C18" s="224"/>
      <c r="D18" s="30" t="s">
        <v>75</v>
      </c>
      <c r="E18" s="158" t="str">
        <f>CONCATENATE("Does the WWS " &amp; LOWER(LEFT('_Guidance Checklist text'!B18,1)) &amp; RIGHT('_Guidance Checklist text'!B18,LEN('_Guidance Checklist text'!B18)-1))</f>
        <v>Does the WWS include cybersecurity as an evaluation criterion for the procurement of OT and IT assets and services?</v>
      </c>
      <c r="F18" s="31"/>
      <c r="G18" s="158" t="str">
        <f>RIGHT('_Guidance Checklist text'!C18,LEN('_Guidance Checklist text'!C18)-FIND(": ",'_Guidance Checklist text'!C18)-1)</f>
        <v xml:space="preserve">Include cybersecurity as an evaluation criterion when procuring assets and services. Where feasible, seek out systems that are secure by design and secure by default. </v>
      </c>
      <c r="H18" s="31"/>
      <c r="I18" s="172" t="s">
        <v>236</v>
      </c>
    </row>
    <row r="19" spans="2:9" ht="52.95" customHeight="1" x14ac:dyDescent="0.3">
      <c r="B19" s="218" t="s">
        <v>140</v>
      </c>
      <c r="C19" s="219"/>
      <c r="D19" s="219"/>
      <c r="E19" s="219"/>
      <c r="F19" s="219"/>
      <c r="G19" s="219"/>
      <c r="H19" s="219"/>
      <c r="I19" s="220"/>
    </row>
    <row r="20" spans="2:9" ht="40.200000000000003" customHeight="1" thickBot="1" x14ac:dyDescent="0.35">
      <c r="B20" s="153" t="s">
        <v>21</v>
      </c>
      <c r="C20" s="154" t="s">
        <v>27</v>
      </c>
      <c r="D20" s="29" t="s">
        <v>26</v>
      </c>
      <c r="E20" s="155" t="s">
        <v>226</v>
      </c>
      <c r="F20" s="156" t="s">
        <v>32</v>
      </c>
      <c r="G20" s="155" t="s">
        <v>23</v>
      </c>
      <c r="H20" s="162" t="s">
        <v>45</v>
      </c>
      <c r="I20" s="157" t="s">
        <v>147</v>
      </c>
    </row>
    <row r="21" spans="2:9" ht="60.6" customHeight="1" x14ac:dyDescent="0.3">
      <c r="B21" s="221" t="s">
        <v>105</v>
      </c>
      <c r="C21" s="223">
        <v>2</v>
      </c>
      <c r="D21" s="27" t="s">
        <v>82</v>
      </c>
      <c r="E21" s="158" t="str">
        <f>CONCATENATE("Does the WWS " &amp; LOWER(LEFT('_Guidance Checklist text'!B21,1)) &amp; RIGHT('_Guidance Checklist text'!B21,LEN('_Guidance Checklist text'!B21)-1))</f>
        <v>Does the WWS change default passwords?*</v>
      </c>
      <c r="F21" s="32"/>
      <c r="G21" s="158" t="str">
        <f>RIGHT('_Guidance Checklist text'!C21,LEN('_Guidance Checklist text'!C21)-FIND(": ",'_Guidance Checklist text'!C21)-1)</f>
        <v>Change all default manufacturer or vendor passwords before equipment or software is put into service.</v>
      </c>
      <c r="H21" s="32"/>
      <c r="I21" s="174" t="s">
        <v>240</v>
      </c>
    </row>
    <row r="22" spans="2:9" ht="58.05" customHeight="1" x14ac:dyDescent="0.3">
      <c r="B22" s="221"/>
      <c r="C22" s="223"/>
      <c r="D22" s="24" t="s">
        <v>83</v>
      </c>
      <c r="E22" s="158" t="str">
        <f>CONCATENATE("Does the WWS " &amp; LOWER(LEFT('_Guidance Checklist text'!B22,1)) &amp; RIGHT('_Guidance Checklist text'!B22,LEN('_Guidance Checklist text'!B22)-1))</f>
        <v>Does the WWS require a minimum length for passwords?*</v>
      </c>
      <c r="F22" s="25"/>
      <c r="G22" s="158" t="str">
        <f>RIGHT('_Guidance Checklist text'!C22,LEN('_Guidance Checklist text'!C22)-FIND(": ",'_Guidance Checklist text'!C22)-1)</f>
        <v>Implement a minimum length requirement for passwords through a policy and/or administrative controls set in the system. </v>
      </c>
      <c r="H22" s="25"/>
      <c r="I22" s="176" t="s">
        <v>241</v>
      </c>
    </row>
    <row r="23" spans="2:9" ht="115.95" customHeight="1" x14ac:dyDescent="0.3">
      <c r="B23" s="221"/>
      <c r="C23" s="223"/>
      <c r="D23" s="24" t="s">
        <v>84</v>
      </c>
      <c r="E23" s="158" t="str">
        <f>CONCATENATE("Does the WWS " &amp; LOWER(LEFT('_Guidance Checklist text'!B23,1)) &amp; RIGHT('_Guidance Checklist text'!B23,LEN('_Guidance Checklist text'!B23)-1))</f>
        <v>Does the WWS require unique and separate credentials for users to access OT and IT networks?*</v>
      </c>
      <c r="F23" s="25"/>
      <c r="G23" s="158" t="str">
        <f>RIGHT('_Guidance Checklist text'!C23,LEN('_Guidance Checklist text'!C23)-FIND(": ",'_Guidance Checklist text'!C23)-1)</f>
        <v xml:space="preserve">Require a single user to have two different usernames and passwords; one account to access the IT network, and the other account to access the OT network to reduce the risk of an attacker being able to move between both networks using a single login.   </v>
      </c>
      <c r="H23" s="25"/>
      <c r="I23" s="176" t="s">
        <v>242</v>
      </c>
    </row>
    <row r="24" spans="2:9" ht="76.05" customHeight="1" x14ac:dyDescent="0.3">
      <c r="B24" s="221"/>
      <c r="C24" s="223"/>
      <c r="D24" s="24" t="s">
        <v>85</v>
      </c>
      <c r="E24" s="158" t="str">
        <f>CONCATENATE("Does the WWS " &amp; LOWER(LEFT('_Guidance Checklist text'!B24,1)) &amp; RIGHT('_Guidance Checklist text'!B24,LEN('_Guidance Checklist text'!B24)-1))</f>
        <v>Does the WWS immediately disable access to an account or network when access is no longer required due to retirement, change of role, termination, or other factors?*</v>
      </c>
      <c r="F24" s="25"/>
      <c r="G24" s="158" t="str">
        <f>RIGHT('_Guidance Checklist text'!C24,LEN('_Guidance Checklist text'!C24)-FIND(": ",'_Guidance Checklist text'!C24)-1)</f>
        <v>Terminate access immediately to accounts or networks upon a change in an individual’s status making access unnecessary (i.e., retirement, change in position, etc.).</v>
      </c>
      <c r="H24" s="25"/>
      <c r="I24" s="176" t="s">
        <v>243</v>
      </c>
    </row>
    <row r="25" spans="2:9" ht="96" customHeight="1" x14ac:dyDescent="0.3">
      <c r="B25" s="221"/>
      <c r="C25" s="223"/>
      <c r="D25" s="24" t="s">
        <v>86</v>
      </c>
      <c r="E25" s="158" t="str">
        <f>CONCATENATE("Does the WWS " &amp; LOWER(LEFT('_Guidance Checklist text'!B25,1)) &amp; RIGHT('_Guidance Checklist text'!B25,LEN('_Guidance Checklist text'!B25)-1))</f>
        <v>Does the WWS separate user and privileged (e.g., System Administrator) accounts?*</v>
      </c>
      <c r="F25" s="25"/>
      <c r="G25" s="158" t="str">
        <f>RIGHT('_Guidance Checklist text'!C25,LEN('_Guidance Checklist text'!C25)-FIND(": ",'_Guidance Checklist text'!C25)-1)</f>
        <v xml:space="preserve">Restrict System Administrator privileges to separate user accounts for administrative actions only and evaluate administrative privileges on a recurring basis to ensure accurate information for the individuals who have these privileges. </v>
      </c>
      <c r="H25" s="25"/>
      <c r="I25" s="176" t="s">
        <v>244</v>
      </c>
    </row>
    <row r="26" spans="2:9" ht="76.05" customHeight="1" x14ac:dyDescent="0.3">
      <c r="B26" s="221"/>
      <c r="C26" s="223"/>
      <c r="D26" s="24" t="s">
        <v>87</v>
      </c>
      <c r="E26" s="158" t="str">
        <f>CONCATENATE("Does the WWS " &amp; LOWER(LEFT('_Guidance Checklist text'!B26,1)) &amp; RIGHT('_Guidance Checklist text'!B26,LEN('_Guidance Checklist text'!B26)-1))</f>
        <v>Does the WWS segment OT and IT networks and deny connections to the OT network by default unless explicitly allowed (e.g., by IP address and port)?</v>
      </c>
      <c r="F26" s="25"/>
      <c r="G26" s="158" t="str">
        <f>RIGHT('_Guidance Checklist text'!C26,LEN('_Guidance Checklist text'!C26)-FIND(": ",'_Guidance Checklist text'!C26)-1)</f>
        <v>Require connections between the OT and IT networks to pass through an intermediary, such as a firewall, bastion host, jump box, or demilitarized zone, which is monitored and logged.</v>
      </c>
      <c r="H26" s="25"/>
      <c r="I26" s="176" t="s">
        <v>245</v>
      </c>
    </row>
    <row r="27" spans="2:9" ht="112.05" customHeight="1" x14ac:dyDescent="0.3">
      <c r="B27" s="221"/>
      <c r="C27" s="223"/>
      <c r="D27" s="24" t="s">
        <v>88</v>
      </c>
      <c r="E27" s="158" t="str">
        <f>CONCATENATE("Does the WWS " &amp; LOWER(LEFT('_Guidance Checklist text'!B27,1)) &amp; RIGHT('_Guidance Checklist text'!B27,LEN('_Guidance Checklist text'!B27)-1))</f>
        <v>Does the WWS detect and block repeated unsuccessful login attempts?</v>
      </c>
      <c r="F27" s="25"/>
      <c r="G27" s="158" t="str">
        <f>RIGHT('_Guidance Checklist text'!C27,LEN('_Guidance Checklist text'!C27)-FIND(": ",'_Guidance Checklist text'!C27)-1)</f>
        <v xml:space="preserve"> Enable System Administrator notification after a specific number of consecutive, unsuccessful login attempts in a short amount of time. At that point, future login attempts by the suspicious account should be blocked for a specified time or until re-enabled by an Administrator. </v>
      </c>
      <c r="H27" s="25"/>
      <c r="I27" s="176" t="s">
        <v>246</v>
      </c>
    </row>
    <row r="28" spans="2:9" ht="76.05" customHeight="1" x14ac:dyDescent="0.3">
      <c r="B28" s="221"/>
      <c r="C28" s="223"/>
      <c r="D28" s="24" t="s">
        <v>89</v>
      </c>
      <c r="E28" s="158" t="str">
        <f>CONCATENATE("Does the WWS " &amp; LOWER(LEFT('_Guidance Checklist text'!B28,1)) &amp; RIGHT('_Guidance Checklist text'!B28,LEN('_Guidance Checklist text'!B28)-1))</f>
        <v xml:space="preserve">Does the WWS require multi-factor authentication (MFA) wherever possible, but at a minimum to remotely access WWS Operational Technology (OT)/Information Technology (IT) networks?* </v>
      </c>
      <c r="F28" s="25"/>
      <c r="G28" s="158" t="str">
        <f>RIGHT('_Guidance Checklist text'!C28,LEN('_Guidance Checklist text'!C28)-FIND(": ",'_Guidance Checklist text'!C28)-1)</f>
        <v>Deploy MFA as widely as possible for both operational technology (OT) and information technology (IT) networks. At a minimum, MFA should be used for remote access to the OT network. </v>
      </c>
      <c r="H28" s="25"/>
      <c r="I28" s="176" t="s">
        <v>247</v>
      </c>
    </row>
    <row r="29" spans="2:9" ht="76.05" customHeight="1" x14ac:dyDescent="0.3">
      <c r="B29" s="221"/>
      <c r="C29" s="223"/>
      <c r="D29" s="24" t="s">
        <v>90</v>
      </c>
      <c r="E29" s="158" t="str">
        <f>CONCATENATE("Does the WWS " &amp; LOWER(LEFT('_Guidance Checklist text'!B29,1)) &amp; RIGHT('_Guidance Checklist text'!B29,LEN('_Guidance Checklist text'!B29)-1))</f>
        <v>Does the WWS provide/conduct annual cybersecurity awareness training for all WWS personnel that covers basic cybersecurity concepts?*</v>
      </c>
      <c r="F29" s="25"/>
      <c r="G29" s="158" t="str">
        <f>RIGHT('_Guidance Checklist text'!C29,LEN('_Guidance Checklist text'!C29)-FIND(": ",'_Guidance Checklist text'!C29)-1)</f>
        <v>Conduct cybersecurity awareness training annually, at a minimum, to help all employees understand the importance of cybersecurity and how to prevent and respond to cyberattacks.</v>
      </c>
      <c r="H29" s="25"/>
      <c r="I29" s="176" t="s">
        <v>248</v>
      </c>
    </row>
    <row r="30" spans="2:9" ht="58.05" customHeight="1" x14ac:dyDescent="0.3">
      <c r="B30" s="221"/>
      <c r="C30" s="223"/>
      <c r="D30" s="24" t="s">
        <v>91</v>
      </c>
      <c r="E30" s="158" t="str">
        <f>CONCATENATE("Does the WWS " &amp; LOWER(LEFT('_Guidance Checklist text'!B30,1)) &amp; RIGHT('_Guidance Checklist text'!B30,LEN('_Guidance Checklist text'!B30)-1))</f>
        <v>Does the WWS offer OT-specific cybersecurity training on at least an annual basis to personnel who use OT as part of their regular duties?</v>
      </c>
      <c r="F30" s="25"/>
      <c r="G30" s="158" t="str">
        <f>RIGHT('_Guidance Checklist text'!C30,LEN('_Guidance Checklist text'!C30)-FIND(": ",'_Guidance Checklist text'!C30)-1)</f>
        <v>Provide specialized OT-focused cybersecurity training to all personnel who use OT assets.</v>
      </c>
      <c r="H30" s="25"/>
      <c r="I30" s="176" t="s">
        <v>249</v>
      </c>
    </row>
    <row r="31" spans="2:9" ht="58.05" customHeight="1" x14ac:dyDescent="0.3">
      <c r="B31" s="221"/>
      <c r="C31" s="223"/>
      <c r="D31" s="24" t="s">
        <v>92</v>
      </c>
      <c r="E31" s="158" t="str">
        <f>CONCATENATE("Does the WWS " &amp; LOWER(LEFT('_Guidance Checklist text'!B31,1)) &amp; RIGHT('_Guidance Checklist text'!B31,LEN('_Guidance Checklist text'!B31)-1))</f>
        <v>Does the WWS use effective encryption to maintain the confidentiality of data in transit?</v>
      </c>
      <c r="F31" s="25"/>
      <c r="G31" s="158" t="str">
        <f>RIGHT('_Guidance Checklist text'!C31,LEN('_Guidance Checklist text'!C31)-FIND(": ",'_Guidance Checklist text'!C31)-1)</f>
        <v>When sending information and data, use Transport Layer Security (TLS) or Secure Socket Layer (SSL) encryption standards. </v>
      </c>
      <c r="H31" s="25"/>
      <c r="I31" s="176" t="s">
        <v>250</v>
      </c>
    </row>
    <row r="32" spans="2:9" ht="40.049999999999997" customHeight="1" x14ac:dyDescent="0.3">
      <c r="B32" s="221"/>
      <c r="C32" s="223"/>
      <c r="D32" s="24" t="s">
        <v>93</v>
      </c>
      <c r="E32" s="158" t="str">
        <f>CONCATENATE("Does the WWS " &amp; LOWER(LEFT('_Guidance Checklist text'!B32,1)) &amp; RIGHT('_Guidance Checklist text'!B32,LEN('_Guidance Checklist text'!B32)-1))</f>
        <v xml:space="preserve">Does the WWS use encryption to maintain the confidentiality of stored sensitive data? </v>
      </c>
      <c r="F32" s="25"/>
      <c r="G32" s="158" t="str">
        <f>RIGHT('_Guidance Checklist text'!C32,LEN('_Guidance Checklist text'!C32)-FIND(": ",'_Guidance Checklist text'!C32)-1)</f>
        <v>Do not store sensitive data, including credentials (i.e., usernames and passwords) in plain text files. </v>
      </c>
      <c r="H32" s="25"/>
      <c r="I32" s="176" t="s">
        <v>251</v>
      </c>
    </row>
    <row r="33" spans="2:9" ht="58.05" customHeight="1" x14ac:dyDescent="0.3">
      <c r="B33" s="221"/>
      <c r="C33" s="223"/>
      <c r="D33" s="24" t="s">
        <v>94</v>
      </c>
      <c r="E33" s="158" t="str">
        <f>CONCATENATE("Does the WWS " &amp; LOWER(LEFT('_Guidance Checklist text'!B33,1)) &amp; RIGHT('_Guidance Checklist text'!B33,LEN('_Guidance Checklist text'!B33)-1))</f>
        <v>Does the WWS use email security controls to reduce common email-based threats, such as spoofing, phishing, and interception?</v>
      </c>
      <c r="F33" s="25"/>
      <c r="G33" s="158" t="str">
        <f>RIGHT('_Guidance Checklist text'!C33,LEN('_Guidance Checklist text'!C33)-FIND(": ",'_Guidance Checklist text'!C33)-1)</f>
        <v>Ensure that email security controls are enabled on all corporate email infrastructure.</v>
      </c>
      <c r="H33" s="25"/>
      <c r="I33" s="176" t="s">
        <v>252</v>
      </c>
    </row>
    <row r="34" spans="2:9" ht="40.049999999999997" customHeight="1" x14ac:dyDescent="0.3">
      <c r="B34" s="221"/>
      <c r="C34" s="223"/>
      <c r="D34" s="24" t="s">
        <v>95</v>
      </c>
      <c r="E34" s="158" t="str">
        <f>CONCATENATE("Does the WWS " &amp; LOWER(LEFT('_Guidance Checklist text'!B34,1)) &amp; RIGHT('_Guidance Checklist text'!B34,LEN('_Guidance Checklist text'!B34)-1))</f>
        <v xml:space="preserve">Does the WWS disable Microsoft Office macros, or similar embedded code, by default on all assets? </v>
      </c>
      <c r="F34" s="25"/>
      <c r="G34" s="158" t="str">
        <f>RIGHT('_Guidance Checklist text'!C34,LEN('_Guidance Checklist text'!C34)-FIND(": ",'_Guidance Checklist text'!C34)-1)</f>
        <v>Disable embedded macros and similar executable code by default on all assets.</v>
      </c>
      <c r="H34" s="25"/>
      <c r="I34" s="176" t="s">
        <v>253</v>
      </c>
    </row>
    <row r="35" spans="2:9" ht="58.05" customHeight="1" x14ac:dyDescent="0.3">
      <c r="B35" s="221"/>
      <c r="C35" s="223"/>
      <c r="D35" s="24" t="s">
        <v>96</v>
      </c>
      <c r="E35" s="158" t="str">
        <f>CONCATENATE("Does the WWS " &amp; LOWER(LEFT('_Guidance Checklist text'!B35,1)) &amp; RIGHT('_Guidance Checklist text'!B35,LEN('_Guidance Checklist text'!B35)-1))</f>
        <v xml:space="preserve">Does the WWS maintain current documentation detailing the set-up and settings (i.e., configuration) of critical OT and IT assets?* </v>
      </c>
      <c r="F35" s="25"/>
      <c r="G35" s="158" t="str">
        <f>RIGHT('_Guidance Checklist text'!C35,LEN('_Guidance Checklist text'!C35)-FIND(": ",'_Guidance Checklist text'!C35)-1)</f>
        <v>Maintain accurate documentation of the original and current configuration of OT and IT assets, including software and firmware version. </v>
      </c>
      <c r="H35" s="25"/>
      <c r="I35" s="176" t="s">
        <v>254</v>
      </c>
    </row>
    <row r="36" spans="2:9" ht="82.05" customHeight="1" x14ac:dyDescent="0.3">
      <c r="B36" s="221"/>
      <c r="C36" s="223"/>
      <c r="D36" s="24" t="s">
        <v>97</v>
      </c>
      <c r="E36" s="158" t="str">
        <f>CONCATENATE("Does the WWS " &amp; LOWER(LEFT('_Guidance Checklist text'!B36,1)) &amp; RIGHT('_Guidance Checklist text'!B36,LEN('_Guidance Checklist text'!B36)-1))</f>
        <v>Does the WWS maintain updated documentation describing network topology (i.e., connections between all network components) across WWS OT and IT networks?</v>
      </c>
      <c r="F36" s="25"/>
      <c r="G36" s="158" t="str">
        <f>RIGHT('_Guidance Checklist text'!C36,LEN('_Guidance Checklist text'!C36)-FIND(": ",'_Guidance Checklist text'!C36)-1)</f>
        <v>Maintain complete and accurate documentation of all WWS OT and IT network topologies to facilitate incident response and recovery.</v>
      </c>
      <c r="H36" s="25"/>
      <c r="I36" s="176" t="s">
        <v>255</v>
      </c>
    </row>
    <row r="37" spans="2:9" ht="40.049999999999997" customHeight="1" x14ac:dyDescent="0.3">
      <c r="B37" s="221"/>
      <c r="C37" s="223"/>
      <c r="D37" s="24" t="s">
        <v>115</v>
      </c>
      <c r="E37" s="158" t="str">
        <f>CONCATENATE("Does the WWS " &amp; LOWER(LEFT('_Guidance Checklist text'!B37,1)) &amp; RIGHT('_Guidance Checklist text'!B37,LEN('_Guidance Checklist text'!B37)-1))</f>
        <v>Does the WWS require approval before new software is installed or deployed?</v>
      </c>
      <c r="F37" s="25"/>
      <c r="G37" s="158" t="str">
        <f>RIGHT('_Guidance Checklist text'!C37,LEN('_Guidance Checklist text'!C37)-FIND(": ",'_Guidance Checklist text'!C37)-1)</f>
        <v xml:space="preserve">Only allow Administrators to install new software on a WWS-issued asset. </v>
      </c>
      <c r="H37" s="25"/>
      <c r="I37" s="176" t="s">
        <v>256</v>
      </c>
    </row>
    <row r="38" spans="2:9" ht="156" customHeight="1" x14ac:dyDescent="0.3">
      <c r="B38" s="221"/>
      <c r="C38" s="223"/>
      <c r="D38" s="24" t="s">
        <v>98</v>
      </c>
      <c r="E38" s="158" t="str">
        <f>CONCATENATE("Does the WWS " &amp; LOWER(LEFT('_Guidance Checklist text'!B38,1)) &amp; RIGHT('_Guidance Checklist text'!B38,LEN('_Guidance Checklist text'!B38)-1))</f>
        <v>Does the WWS backup systems necessary for operations (e.g., network configurations, PLC logic, engineering drawings, personnel records) on a regular schedule, store backups separately from the source systems, and test backups on a regular basis?*</v>
      </c>
      <c r="F38" s="25"/>
      <c r="G38" s="158" t="str">
        <f>RIGHT('_Guidance Checklist text'!C38,LEN('_Guidance Checklist text'!C38)-FIND(": ",'_Guidance Checklist text'!C38)-1)</f>
        <v>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v>
      </c>
      <c r="H38" s="25"/>
      <c r="I38" s="176" t="s">
        <v>257</v>
      </c>
    </row>
    <row r="39" spans="2:9" ht="118.05" customHeight="1" x14ac:dyDescent="0.3">
      <c r="B39" s="221"/>
      <c r="C39" s="223"/>
      <c r="D39" s="24" t="s">
        <v>99</v>
      </c>
      <c r="E39" s="158" t="str">
        <f>CONCATENATE("Does the WWS " &amp; LOWER(LEFT('_Guidance Checklist text'!B39,1)) &amp; RIGHT('_Guidance Checklist text'!B39,LEN('_Guidance Checklist text'!B39)-1))</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F39" s="25"/>
      <c r="G39" s="158" t="str">
        <f>RIGHT('_Guidance Checklist text'!C39,LEN('_Guidance Checklist text'!C39)-FIND(": ",'_Guidance Checklist text'!C39)-1)</f>
        <v>Develop, practice, and update an IR plan for cybersecurity incidents that could impact WWS operations. Participate in discussion-based (e.g., TTX) and operations-based exercises (e.g., Drill) to improve responses to potential cyber incidents.</v>
      </c>
      <c r="H39" s="25"/>
      <c r="I39" s="176" t="s">
        <v>258</v>
      </c>
    </row>
    <row r="40" spans="2:9" ht="58.05" customHeight="1" x14ac:dyDescent="0.3">
      <c r="B40" s="221"/>
      <c r="C40" s="223"/>
      <c r="D40" s="24" t="s">
        <v>100</v>
      </c>
      <c r="E40" s="158" t="str">
        <f>CONCATENATE("Does the WWS " &amp; LOWER(LEFT('_Guidance Checklist text'!B40,1)) &amp; RIGHT('_Guidance Checklist text'!B40,LEN('_Guidance Checklist text'!B40)-1))</f>
        <v>Does the WWS collect security logs (e.g., system and network access, malware detection) to use in both incident detection and investigation?</v>
      </c>
      <c r="F40" s="25"/>
      <c r="G40" s="158" t="str">
        <f>RIGHT('_Guidance Checklist text'!C40,LEN('_Guidance Checklist text'!C40)-FIND(": ",'_Guidance Checklist text'!C40)-1)</f>
        <v>Collect and store logs and/or network traffic data to aid in detecting cyberattacks and investigating suspicious activity. </v>
      </c>
      <c r="H40" s="25"/>
      <c r="I40" s="176" t="s">
        <v>259</v>
      </c>
    </row>
    <row r="41" spans="2:9" ht="58.05" customHeight="1" x14ac:dyDescent="0.3">
      <c r="B41" s="221"/>
      <c r="C41" s="223"/>
      <c r="D41" s="24" t="s">
        <v>101</v>
      </c>
      <c r="E41" s="158" t="str">
        <f>CONCATENATE("Does the WWS " &amp; LOWER(LEFT('_Guidance Checklist text'!B41,1)) &amp; RIGHT('_Guidance Checklist text'!B41,LEN('_Guidance Checklist text'!B41)-1))</f>
        <v>Does the WWS protect security logs from unauthorized access and tampering?</v>
      </c>
      <c r="F41" s="25"/>
      <c r="G41" s="158" t="str">
        <f>RIGHT('_Guidance Checklist text'!C41,LEN('_Guidance Checklist text'!C41)-FIND(": ",'_Guidance Checklist text'!C41)-1)</f>
        <v>Store security logs in a central system or database that can only be accessed by authorized and authenticated users.</v>
      </c>
      <c r="H41" s="25"/>
      <c r="I41" s="176" t="s">
        <v>260</v>
      </c>
    </row>
    <row r="42" spans="2:9" ht="58.05" customHeight="1" x14ac:dyDescent="0.3">
      <c r="B42" s="221"/>
      <c r="C42" s="223"/>
      <c r="D42" s="24" t="s">
        <v>102</v>
      </c>
      <c r="E42" s="158" t="str">
        <f>CONCATENATE("Does the WWS " &amp; LOWER(LEFT('_Guidance Checklist text'!B42,1)) &amp; RIGHT('_Guidance Checklist text'!B42,LEN('_Guidance Checklist text'!B42)-1))</f>
        <v xml:space="preserve">Does the WWS prohibit the connection of unauthorized hardware (e.g., USB devices, removable media, laptops brought in by others) to OT and IT assets?* </v>
      </c>
      <c r="F42" s="25"/>
      <c r="G42" s="158" t="str">
        <f>RIGHT('_Guidance Checklist text'!C42,LEN('_Guidance Checklist text'!C42)-FIND(": ",'_Guidance Checklist text'!C42)-1)</f>
        <v>When feasible, remove, disable, or otherwise secure physical ports (e.g., USB ports on a laptop) to prevent unauthorized assets from connecting. </v>
      </c>
      <c r="H42" s="25"/>
      <c r="I42" s="176" t="s">
        <v>261</v>
      </c>
    </row>
    <row r="43" spans="2:9" ht="58.05" customHeight="1" x14ac:dyDescent="0.3">
      <c r="B43" s="221"/>
      <c r="C43" s="223"/>
      <c r="D43" s="24" t="s">
        <v>103</v>
      </c>
      <c r="E43" s="158" t="str">
        <f>CONCATENATE("Does the WWS " &amp; LOWER(LEFT('_Guidance Checklist text'!B43,1)) &amp; RIGHT('_Guidance Checklist text'!B43,LEN('_Guidance Checklist text'!B43)-1))</f>
        <v>Does the WWS ensure that assets connected to the public Internet expose no unnecessary exploitable services (e.g., remote desktop protocol)?*</v>
      </c>
      <c r="F43" s="25"/>
      <c r="G43" s="158" t="str">
        <f>RIGHT('_Guidance Checklist text'!C43,LEN('_Guidance Checklist text'!C43)-FIND(": ",'_Guidance Checklist text'!C43)-1)</f>
        <v>Eliminate unnecessary exposed ports and services on public-facing assets and regularly review. </v>
      </c>
      <c r="H43" s="25"/>
      <c r="I43" s="176" t="s">
        <v>262</v>
      </c>
    </row>
    <row r="44" spans="2:9" ht="40.049999999999997" customHeight="1" x14ac:dyDescent="0.3">
      <c r="B44" s="222"/>
      <c r="C44" s="224"/>
      <c r="D44" s="30" t="s">
        <v>104</v>
      </c>
      <c r="E44" s="158" t="str">
        <f>CONCATENATE("Does the WWS " &amp; LOWER(LEFT('_Guidance Checklist text'!B44,1)) &amp; RIGHT('_Guidance Checklist text'!B44,LEN('_Guidance Checklist text'!B44)-1))</f>
        <v>Does the WWS eliminate connections between OT assets and the Internet?*</v>
      </c>
      <c r="F44" s="31"/>
      <c r="G44" s="158" t="str">
        <f>RIGHT('_Guidance Checklist text'!C44,LEN('_Guidance Checklist text'!C44)-FIND(": ",'_Guidance Checklist text'!C44)-1)</f>
        <v>Eliminate OT asset connections to the public Internet unless explicitly required for operations.</v>
      </c>
      <c r="H44" s="31"/>
      <c r="I44" s="177" t="s">
        <v>263</v>
      </c>
    </row>
    <row r="45" spans="2:9" ht="52.95" customHeight="1" x14ac:dyDescent="0.3">
      <c r="B45" s="218" t="s">
        <v>141</v>
      </c>
      <c r="C45" s="219"/>
      <c r="D45" s="219"/>
      <c r="E45" s="219"/>
      <c r="F45" s="219"/>
      <c r="G45" s="219"/>
      <c r="H45" s="219"/>
      <c r="I45" s="220"/>
    </row>
    <row r="46" spans="2:9" ht="33.9" customHeight="1" thickBot="1" x14ac:dyDescent="0.35">
      <c r="B46" s="153" t="s">
        <v>21</v>
      </c>
      <c r="C46" s="154" t="s">
        <v>27</v>
      </c>
      <c r="D46" s="29" t="s">
        <v>26</v>
      </c>
      <c r="E46" s="156" t="s">
        <v>22</v>
      </c>
      <c r="F46" s="156" t="s">
        <v>32</v>
      </c>
      <c r="G46" s="155" t="s">
        <v>23</v>
      </c>
      <c r="H46" s="162" t="s">
        <v>45</v>
      </c>
      <c r="I46" s="157" t="s">
        <v>147</v>
      </c>
    </row>
    <row r="47" spans="2:9" ht="58.05" customHeight="1" x14ac:dyDescent="0.3">
      <c r="B47" s="160" t="s">
        <v>107</v>
      </c>
      <c r="C47" s="161">
        <v>3</v>
      </c>
      <c r="D47" s="33" t="s">
        <v>106</v>
      </c>
      <c r="E47" s="158" t="str">
        <f>CONCATENATE("Does the WWS " &amp; LOWER(LEFT('_Guidance Checklist text'!B47,1)) &amp; RIGHT('_Guidance Checklist text'!B47,LEN('_Guidance Checklist text'!B47)-1))</f>
        <v>Does the WWS keep a list of threats and adversary tactics, techniques, and procedures (TTPs) for cyberattacks relevant to the WWS?</v>
      </c>
      <c r="F47" s="34"/>
      <c r="G47" s="158" t="str">
        <f>RIGHT('_Guidance Checklist text'!C47,LEN('_Guidance Checklist text'!C47)-FIND(": ",'_Guidance Checklist text'!C47)-1)</f>
        <v>Receive CISA alerts, prioritize the Known Exploited Vulnerabilities (KEV) list, and maintain documentation of TTPs relevant to the WWS.</v>
      </c>
      <c r="H47" s="35"/>
      <c r="I47" s="173" t="s">
        <v>237</v>
      </c>
    </row>
    <row r="48" spans="2:9" ht="52.95" customHeight="1" x14ac:dyDescent="0.3">
      <c r="B48" s="218" t="s">
        <v>142</v>
      </c>
      <c r="C48" s="219"/>
      <c r="D48" s="219"/>
      <c r="E48" s="219"/>
      <c r="F48" s="219"/>
      <c r="G48" s="219"/>
      <c r="H48" s="219"/>
      <c r="I48" s="220"/>
    </row>
    <row r="49" spans="2:9" ht="40.200000000000003" customHeight="1" thickBot="1" x14ac:dyDescent="0.35">
      <c r="B49" s="153" t="s">
        <v>21</v>
      </c>
      <c r="C49" s="154" t="s">
        <v>27</v>
      </c>
      <c r="D49" s="29" t="s">
        <v>26</v>
      </c>
      <c r="E49" s="155" t="s">
        <v>226</v>
      </c>
      <c r="F49" s="156" t="s">
        <v>32</v>
      </c>
      <c r="G49" s="155" t="s">
        <v>23</v>
      </c>
      <c r="H49" s="162" t="s">
        <v>45</v>
      </c>
      <c r="I49" s="157" t="s">
        <v>147</v>
      </c>
    </row>
    <row r="50" spans="2:9" ht="295.95" customHeight="1" x14ac:dyDescent="0.3">
      <c r="B50" s="221" t="s">
        <v>110</v>
      </c>
      <c r="C50" s="223">
        <v>4</v>
      </c>
      <c r="D50" s="27" t="s">
        <v>111</v>
      </c>
      <c r="E50" s="158" t="str">
        <f>CONCATENATE("Does the WWS " &amp; LOWER(LEFT('_Guidance Checklist text'!B50,1)) &amp; RIGHT('_Guidance Checklist text'!B50,LEN('_Guidance Checklist text'!B50)-1))</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F50" s="32"/>
      <c r="G50" s="158" t="str">
        <f>RIGHT('_Guidance Checklist text'!C50,LEN('_Guidance Checklist text'!C50)-FIND(": ",'_Guidance Checklist text'!C50)-1)</f>
        <v>Document the procedure for reporting cybersecurity incidents to better aid law enforcement, receive assistance with response and recovery, and to promote water sector awareness of cybersecurity threats.</v>
      </c>
      <c r="H50" s="32"/>
      <c r="I50" s="174" t="s">
        <v>238</v>
      </c>
    </row>
    <row r="51" spans="2:9" ht="45" customHeight="1" x14ac:dyDescent="0.3">
      <c r="B51" s="221"/>
      <c r="C51" s="223"/>
      <c r="D51" s="105" t="s">
        <v>108</v>
      </c>
      <c r="E51" s="225" t="s">
        <v>123</v>
      </c>
      <c r="F51" s="225"/>
      <c r="G51" s="225"/>
      <c r="H51" s="226"/>
      <c r="I51" s="163"/>
    </row>
    <row r="52" spans="2:9" ht="45" customHeight="1" x14ac:dyDescent="0.3">
      <c r="B52" s="222"/>
      <c r="C52" s="224"/>
      <c r="D52" s="106" t="s">
        <v>109</v>
      </c>
      <c r="E52" s="227" t="s">
        <v>123</v>
      </c>
      <c r="F52" s="227"/>
      <c r="G52" s="227"/>
      <c r="H52" s="228"/>
      <c r="I52" s="164"/>
    </row>
    <row r="53" spans="2:9" ht="52.95" customHeight="1" x14ac:dyDescent="0.3">
      <c r="B53" s="218" t="s">
        <v>143</v>
      </c>
      <c r="C53" s="219"/>
      <c r="D53" s="219"/>
      <c r="E53" s="219"/>
      <c r="F53" s="219"/>
      <c r="G53" s="219"/>
      <c r="H53" s="219"/>
      <c r="I53" s="220"/>
    </row>
    <row r="54" spans="2:9" ht="33.9" customHeight="1" thickBot="1" x14ac:dyDescent="0.35">
      <c r="B54" s="153" t="s">
        <v>21</v>
      </c>
      <c r="C54" s="154" t="s">
        <v>27</v>
      </c>
      <c r="D54" s="29" t="s">
        <v>26</v>
      </c>
      <c r="E54" s="156" t="s">
        <v>22</v>
      </c>
      <c r="F54" s="156" t="s">
        <v>32</v>
      </c>
      <c r="G54" s="155" t="s">
        <v>23</v>
      </c>
      <c r="H54" s="156" t="s">
        <v>45</v>
      </c>
      <c r="I54" s="157" t="s">
        <v>147</v>
      </c>
    </row>
    <row r="55" spans="2:9" ht="79.8" customHeight="1" thickBot="1" x14ac:dyDescent="0.35">
      <c r="B55" s="165" t="s">
        <v>112</v>
      </c>
      <c r="C55" s="166">
        <v>5</v>
      </c>
      <c r="D55" s="167" t="s">
        <v>113</v>
      </c>
      <c r="E55" s="168" t="str">
        <f>CONCATENATE("Does the WWS " &amp; LOWER(LEFT('_Guidance Checklist text'!B55,1)) &amp; RIGHT('_Guidance Checklist text'!B55,LEN('_Guidance Checklist text'!B55)-1))</f>
        <v>Does the WWS have the ability to safely and effectively recover from a cybersecurity incident?</v>
      </c>
      <c r="F55" s="138"/>
      <c r="G55" s="168" t="str">
        <f>RIGHT('_Guidance Checklist text'!C55,LEN('_Guidance Checklist text'!C55)-FIND(": ",'_Guidance Checklist text'!C55)-1)</f>
        <v>Develop, maintain, and execute plans to recover and restore to service business- or mission-critical assets or systems that might be impacted by a cybersecurity incident.</v>
      </c>
      <c r="H55" s="139"/>
      <c r="I55" s="175" t="s">
        <v>239</v>
      </c>
    </row>
    <row r="56" spans="2:9" ht="18.600000000000001" thickTop="1" x14ac:dyDescent="0.35"/>
  </sheetData>
  <sheetProtection sheet="1" objects="1" scenarios="1"/>
  <protectedRanges>
    <protectedRange sqref="B11:D18 B21:D44 B19:C19 B47:D47 B45:C45 B50:D52 B48:C48 B55:D55 B53:C53" name="Range1"/>
  </protectedRanges>
  <mergeCells count="15">
    <mergeCell ref="D2:I2"/>
    <mergeCell ref="B9:I9"/>
    <mergeCell ref="B19:I19"/>
    <mergeCell ref="B45:I45"/>
    <mergeCell ref="B53:I53"/>
    <mergeCell ref="B48:I48"/>
    <mergeCell ref="B11:B18"/>
    <mergeCell ref="C21:C44"/>
    <mergeCell ref="B21:B44"/>
    <mergeCell ref="B50:B52"/>
    <mergeCell ref="C50:C52"/>
    <mergeCell ref="E51:H51"/>
    <mergeCell ref="E52:H52"/>
    <mergeCell ref="C11:C18"/>
    <mergeCell ref="E16:H16"/>
  </mergeCells>
  <dataValidations disablePrompts="1" count="2">
    <dataValidation type="list" allowBlank="1" showInputMessage="1" showErrorMessage="1" sqref="F16 F51:F52" xr:uid="{7094797F-2C2B-4636-9179-559C245FBB42}">
      <formula1>"Yes,No,In Progress"</formula1>
    </dataValidation>
    <dataValidation type="list" allowBlank="1" showInputMessage="1" showErrorMessage="1" sqref="F55 F11:F15 F17:F18 F21:F44 F47 F50" xr:uid="{F42BB6EA-751D-490F-84D9-0BEA1226DCA8}">
      <formula1>"Yes,No,In Progress,Not Applicable"</formula1>
    </dataValidation>
  </dataValidations>
  <hyperlinks>
    <hyperlink ref="I11" r:id="rId1" xr:uid="{C4F43693-7F8F-4B4B-AEC2-7647969D697B}"/>
    <hyperlink ref="I12" r:id="rId2" xr:uid="{8DFD489C-D644-4282-BC72-A96E214AF68F}"/>
    <hyperlink ref="I13" r:id="rId3" xr:uid="{1192DB7B-2CC5-4DD0-8E5E-9E47FAAF31BA}"/>
    <hyperlink ref="I14" r:id="rId4" xr:uid="{75621EC3-AE1E-4FCE-9365-C41BF45069F6}"/>
    <hyperlink ref="I15" r:id="rId5" xr:uid="{330FC8D7-0F41-4FC2-92E4-4C111B97C0CE}"/>
    <hyperlink ref="I17" r:id="rId6" xr:uid="{13CB5025-0894-4B18-B886-93C0603A460D}"/>
    <hyperlink ref="I18" r:id="rId7" xr:uid="{E921FA8D-376D-4BD9-870C-E5DF9E72BE6A}"/>
    <hyperlink ref="I47" r:id="rId8" xr:uid="{A73B4F3E-7B75-447E-AC77-075639ACFC22}"/>
    <hyperlink ref="I50" r:id="rId9" xr:uid="{349C0488-C197-4945-BD3E-73DAD23E4E31}"/>
    <hyperlink ref="I55" r:id="rId10" xr:uid="{AA2B2564-E789-4E75-A88B-55E4804FCBCF}"/>
    <hyperlink ref="I21" r:id="rId11" xr:uid="{7E821C4D-B543-4A7A-A5FF-149A24C22AE3}"/>
    <hyperlink ref="I22" r:id="rId12" xr:uid="{DE991CE1-7ACA-4B32-B27A-16E039325E40}"/>
    <hyperlink ref="I23" r:id="rId13" xr:uid="{84EE7DE8-EEDC-4597-9226-90E07B3AC0DD}"/>
    <hyperlink ref="I24" r:id="rId14" xr:uid="{96CF767D-DC0A-4995-95A3-138093E5A6B2}"/>
    <hyperlink ref="I25" r:id="rId15" xr:uid="{CE9A933E-F93E-4239-BF9E-BDB146E50886}"/>
    <hyperlink ref="I26" r:id="rId16" xr:uid="{9778EF40-0685-45FC-9E72-AD2A7972B90E}"/>
    <hyperlink ref="I27" r:id="rId17" xr:uid="{E62F70E4-FAAD-4841-A6DC-DB891B491244}"/>
    <hyperlink ref="I28" r:id="rId18" xr:uid="{8DCFC80F-156C-4444-A485-F022A8D70896}"/>
    <hyperlink ref="I29" r:id="rId19" xr:uid="{FFA38DE4-ECBB-49DE-94D4-4528B8418394}"/>
    <hyperlink ref="I30" r:id="rId20" xr:uid="{A5FCF3DA-D198-449F-82D4-D6BB530C5F1A}"/>
    <hyperlink ref="I31" r:id="rId21" xr:uid="{11572B0E-7837-4B68-9509-BC021CB73D44}"/>
    <hyperlink ref="I32" r:id="rId22" xr:uid="{6EF32BAF-9E3D-4567-855D-753ACC5D8C2B}"/>
    <hyperlink ref="I33" r:id="rId23" xr:uid="{B19F1D20-5A0C-41F4-AFB2-15F060D316D2}"/>
    <hyperlink ref="I34" r:id="rId24" xr:uid="{AF833ED9-2D59-4F35-832C-3AD30D2332C0}"/>
    <hyperlink ref="I35" r:id="rId25" xr:uid="{4098B411-6125-4882-A5FB-E814A3D501B4}"/>
    <hyperlink ref="I36" r:id="rId26" xr:uid="{BB3EE2C5-8FF3-4616-950D-907548DA5814}"/>
    <hyperlink ref="I37" r:id="rId27" xr:uid="{DBC98C5B-7321-4E36-A3EC-6137B6601268}"/>
    <hyperlink ref="I38" r:id="rId28" xr:uid="{FA792791-FB63-4A12-868D-22B4B82C58FC}"/>
    <hyperlink ref="I39" r:id="rId29" xr:uid="{4366BD84-3BEB-49DE-89EB-468F3CBA0429}"/>
    <hyperlink ref="I40" r:id="rId30" xr:uid="{AD5DB219-66D2-42DD-A23B-245F59CEDF09}"/>
    <hyperlink ref="I41" r:id="rId31" xr:uid="{EF6D66C5-8913-451D-B629-D23D755476A6}"/>
    <hyperlink ref="I42" r:id="rId32" xr:uid="{4A455C20-0A83-4FB2-A2A0-A3EDC1C6902E}"/>
    <hyperlink ref="I43" r:id="rId33" xr:uid="{520FC6D9-63E4-4651-9C66-0FFE17129A14}"/>
    <hyperlink ref="I44" r:id="rId34" xr:uid="{883270DA-2256-45A0-AE17-E18C2A820C75}"/>
  </hyperlinks>
  <pageMargins left="0.7" right="0.7" top="0.75" bottom="0.75" header="0.3" footer="0.3"/>
  <pageSetup orientation="portrait" r:id="rId35"/>
  <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2BF8-6851-4699-9CA7-520F962C81B9}">
  <sheetPr codeName="Sheet6"/>
  <dimension ref="A1:O40"/>
  <sheetViews>
    <sheetView zoomScale="85" zoomScaleNormal="85" workbookViewId="0">
      <selection activeCell="O1" sqref="O1"/>
    </sheetView>
  </sheetViews>
  <sheetFormatPr defaultRowHeight="14.4" x14ac:dyDescent="0.3"/>
  <cols>
    <col min="1" max="1" width="25.109375" bestFit="1" customWidth="1"/>
    <col min="2" max="2" width="15.5546875" customWidth="1"/>
    <col min="3" max="3" width="18.88671875" customWidth="1"/>
    <col min="4" max="4" width="42.44140625" customWidth="1"/>
    <col min="5" max="5" width="14.33203125" bestFit="1" customWidth="1"/>
    <col min="6" max="6" width="44.5546875" customWidth="1"/>
    <col min="7" max="8" width="8.88671875" customWidth="1"/>
    <col min="9" max="11" width="13.6640625" customWidth="1"/>
    <col min="12" max="12" width="23.6640625" customWidth="1"/>
    <col min="13" max="13" width="12" customWidth="1"/>
    <col min="14" max="14" width="16.109375" bestFit="1" customWidth="1"/>
  </cols>
  <sheetData>
    <row r="1" spans="1:15" ht="15" thickBot="1" x14ac:dyDescent="0.35">
      <c r="A1" s="229" t="s">
        <v>39</v>
      </c>
      <c r="B1" s="230"/>
      <c r="C1" s="230"/>
      <c r="D1" s="230"/>
      <c r="E1" s="230"/>
      <c r="F1" s="230"/>
      <c r="G1" s="230"/>
      <c r="H1" s="230"/>
      <c r="I1" s="230"/>
      <c r="J1" s="230"/>
      <c r="K1" s="230"/>
      <c r="L1" s="230"/>
      <c r="N1" s="16" t="s">
        <v>136</v>
      </c>
      <c r="O1" s="16" t="str">
        <f>IF(COUNTIF(O2:O3,"Changed")&gt;0,"Changed","")</f>
        <v/>
      </c>
    </row>
    <row r="2" spans="1:15" ht="15" thickBot="1" x14ac:dyDescent="0.35">
      <c r="A2" s="9" t="s">
        <v>21</v>
      </c>
      <c r="B2" s="7" t="s">
        <v>27</v>
      </c>
      <c r="C2" s="7" t="s">
        <v>26</v>
      </c>
      <c r="D2" s="7" t="s">
        <v>22</v>
      </c>
      <c r="E2" s="7" t="s">
        <v>32</v>
      </c>
      <c r="F2" s="7" t="s">
        <v>23</v>
      </c>
      <c r="G2" s="7" t="s">
        <v>24</v>
      </c>
      <c r="H2" s="7" t="s">
        <v>25</v>
      </c>
      <c r="I2" s="8" t="s">
        <v>28</v>
      </c>
      <c r="J2" s="10" t="s">
        <v>121</v>
      </c>
      <c r="K2" s="10" t="s">
        <v>46</v>
      </c>
      <c r="L2" s="10" t="s">
        <v>71</v>
      </c>
      <c r="M2" s="10" t="s">
        <v>138</v>
      </c>
      <c r="N2" s="16" t="s">
        <v>135</v>
      </c>
      <c r="O2" s="16" t="str">
        <f>IF(COUNTIF(_DataTable!$E$3:$E$40,"No")+COUNTIF(_DataTable!$E$3:$E$40,"In Progress")=COUNT(_Question!$B$4:$B$43),"","Changed")</f>
        <v/>
      </c>
    </row>
    <row r="3" spans="1:15" x14ac:dyDescent="0.3">
      <c r="A3" t="s">
        <v>68</v>
      </c>
      <c r="B3" s="15">
        <v>0</v>
      </c>
      <c r="C3" s="5" t="s">
        <v>116</v>
      </c>
      <c r="D3" t="s">
        <v>68</v>
      </c>
      <c r="E3" t="s">
        <v>24</v>
      </c>
      <c r="F3" t="s">
        <v>68</v>
      </c>
      <c r="G3">
        <f>IF(E3="Yes",1,0)</f>
        <v>1</v>
      </c>
      <c r="H3">
        <f>IF(E3="No",1,0)</f>
        <v>0</v>
      </c>
      <c r="I3">
        <f>IF(E3="In Progress",1,0)</f>
        <v>0</v>
      </c>
      <c r="J3">
        <f>IF(E3="Not Applicable",1,0)</f>
        <v>0</v>
      </c>
      <c r="K3">
        <v>1</v>
      </c>
      <c r="L3" t="s">
        <v>68</v>
      </c>
      <c r="M3" t="str">
        <f>IF(OR(DataTable[[#This Row],[Response]]="No",DataTable[[#This Row],[Response]]="In Progress"),IF(DataTable[[#This Row],[W/WS Notes]]=IFERROR(INDEX(_WWSNotes!A:A,MATCH(DataTable[[#This Row],[Index]],_WWSNotes!B:B,0),1),""),"","Changed"),"")</f>
        <v/>
      </c>
      <c r="N3" s="16" t="s">
        <v>137</v>
      </c>
      <c r="O3" s="16" t="str">
        <f>IF(COUNTIF(DataTable[Note Checker],"Changed")&gt;0,"Changed","")</f>
        <v/>
      </c>
    </row>
    <row r="4" spans="1:15" x14ac:dyDescent="0.3">
      <c r="A4" t="s">
        <v>69</v>
      </c>
      <c r="B4" s="15">
        <v>0</v>
      </c>
      <c r="C4" s="5" t="s">
        <v>117</v>
      </c>
      <c r="D4" t="s">
        <v>69</v>
      </c>
      <c r="E4" t="s">
        <v>25</v>
      </c>
      <c r="F4" t="s">
        <v>69</v>
      </c>
      <c r="G4">
        <f>IF(E4="Yes",1,0)</f>
        <v>0</v>
      </c>
      <c r="H4">
        <f>IF(E4="No",1,0)</f>
        <v>1</v>
      </c>
      <c r="I4">
        <f>IF(E4="In Progress",1,0)</f>
        <v>0</v>
      </c>
      <c r="J4">
        <f t="shared" ref="J4:J40" si="0">IF(E4="Not Applicable",1,0)</f>
        <v>0</v>
      </c>
      <c r="K4">
        <v>2</v>
      </c>
      <c r="L4" t="s">
        <v>69</v>
      </c>
      <c r="M4" t="str">
        <f>IF(OR(DataTable[[#This Row],[Response]]="No",DataTable[[#This Row],[Response]]="In Progress"),IF(DataTable[[#This Row],[W/WS Notes]]=IFERROR(INDEX(_WWSNotes!A:A,MATCH(DataTable[[#This Row],[Index]],_WWSNotes!B:B,0),1),""),"","Changed"),"")</f>
        <v/>
      </c>
    </row>
    <row r="5" spans="1:15" x14ac:dyDescent="0.3">
      <c r="A5" t="s">
        <v>70</v>
      </c>
      <c r="B5" s="15">
        <v>0</v>
      </c>
      <c r="C5" s="5" t="s">
        <v>118</v>
      </c>
      <c r="D5" t="s">
        <v>70</v>
      </c>
      <c r="E5" t="s">
        <v>28</v>
      </c>
      <c r="F5" t="s">
        <v>70</v>
      </c>
      <c r="G5">
        <f>IF(E5="Yes",1,0)</f>
        <v>0</v>
      </c>
      <c r="H5">
        <f>IF(E5="No",1,0)</f>
        <v>0</v>
      </c>
      <c r="I5">
        <f>IF(E5="In Progress",1,0)</f>
        <v>1</v>
      </c>
      <c r="J5">
        <f t="shared" si="0"/>
        <v>0</v>
      </c>
      <c r="K5">
        <v>3</v>
      </c>
      <c r="L5" t="s">
        <v>70</v>
      </c>
      <c r="M5" t="str">
        <f>IF(OR(DataTable[[#This Row],[Response]]="No",DataTable[[#This Row],[Response]]="In Progress"),IF(DataTable[[#This Row],[W/WS Notes]]=IFERROR(INDEX(_WWSNotes!A:A,MATCH(DataTable[[#This Row],[Index]],_WWSNotes!B:B,0),1),""),"","Changed"),"")</f>
        <v/>
      </c>
    </row>
    <row r="6" spans="1:15" x14ac:dyDescent="0.3">
      <c r="A6" t="s">
        <v>119</v>
      </c>
      <c r="B6" s="15">
        <v>0</v>
      </c>
      <c r="C6" s="5" t="s">
        <v>120</v>
      </c>
      <c r="D6" t="s">
        <v>119</v>
      </c>
      <c r="E6" t="s">
        <v>121</v>
      </c>
      <c r="F6" t="s">
        <v>119</v>
      </c>
      <c r="G6">
        <f>IF(E6="Yes",1,0)</f>
        <v>0</v>
      </c>
      <c r="H6">
        <f>IF(E6="No",1,0)</f>
        <v>0</v>
      </c>
      <c r="I6">
        <f>IF(E6="In Progress",1,0)</f>
        <v>0</v>
      </c>
      <c r="J6">
        <f t="shared" si="0"/>
        <v>1</v>
      </c>
      <c r="K6">
        <v>4</v>
      </c>
      <c r="L6" t="s">
        <v>119</v>
      </c>
      <c r="M6" t="str">
        <f>IF(OR(DataTable[[#This Row],[Response]]="No",DataTable[[#This Row],[Response]]="In Progress"),IF(DataTable[[#This Row],[W/WS Notes]]=IFERROR(INDEX(_WWSNotes!A:A,MATCH(DataTable[[#This Row],[Index]],_WWSNotes!B:B,0),1),""),"","Changed"),"")</f>
        <v/>
      </c>
    </row>
    <row r="7" spans="1:15" x14ac:dyDescent="0.3">
      <c r="A7" t="s">
        <v>73</v>
      </c>
      <c r="B7" s="15">
        <v>1</v>
      </c>
      <c r="C7" s="5" t="s">
        <v>76</v>
      </c>
      <c r="D7" t="str">
        <f>'Assessment Workbook'!E11</f>
        <v>Does the WWS maintain an updated inventory of all OT and IT network assets?*</v>
      </c>
      <c r="E7">
        <f>'Assessment Workbook'!F11</f>
        <v>0</v>
      </c>
      <c r="F7" t="str">
        <f>'Assessment Workbook'!G11</f>
        <v xml:space="preserve">Regularly review (no less than quarterly) and maintain a list of all OT and IT assets with an IP address. This includes third-party and legacy (i.e., older) equipment.  </v>
      </c>
      <c r="G7">
        <f>IF(E7="Yes",1,0)</f>
        <v>0</v>
      </c>
      <c r="H7">
        <f>IF(E7="No",1,0)</f>
        <v>0</v>
      </c>
      <c r="I7">
        <f>IF(E7="In Progress",1,0)</f>
        <v>0</v>
      </c>
      <c r="J7">
        <f t="shared" si="0"/>
        <v>0</v>
      </c>
      <c r="K7">
        <v>5</v>
      </c>
      <c r="L7" t="str">
        <f>IF(ISBLANK('Assessment Workbook'!H11)=TRUE,"",'Assessment Workbook'!H11)</f>
        <v/>
      </c>
      <c r="M7" t="str">
        <f>IF(OR(DataTable[[#This Row],[Response]]="No",DataTable[[#This Row],[Response]]="In Progress"),IF(DataTable[[#This Row],[W/WS Notes]]=IFERROR(INDEX(_WWSNotes!A:A,MATCH(DataTable[[#This Row],[Index]],_WWSNotes!B:B,0),1),""),"","Changed"),"")</f>
        <v/>
      </c>
    </row>
    <row r="8" spans="1:15" x14ac:dyDescent="0.3">
      <c r="A8" t="s">
        <v>73</v>
      </c>
      <c r="B8" s="15">
        <v>1</v>
      </c>
      <c r="C8" s="5" t="s">
        <v>77</v>
      </c>
      <c r="D8" t="str">
        <f>'Assessment Workbook'!E12</f>
        <v>Does the WWS have a named role/position/title that is responsible for planning, resourcing, and executing cybersecurity activities within the WWS?*</v>
      </c>
      <c r="E8">
        <f>'Assessment Workbook'!F12</f>
        <v>0</v>
      </c>
      <c r="F8" t="str">
        <f>'Assessment Workbook'!G12</f>
        <v>Identify one role/position/title responsible for cybersecurity within the WWS. Whoever fills this role/position/title is then in charge of all WWS cybersecurity activities.</v>
      </c>
      <c r="G8">
        <f t="shared" ref="G8:G40" si="1">IF(E8="Yes",1,0)</f>
        <v>0</v>
      </c>
      <c r="H8">
        <f t="shared" ref="H8:H40" si="2">IF(E8="No",1,0)</f>
        <v>0</v>
      </c>
      <c r="I8">
        <f t="shared" ref="I8:I40" si="3">IF(E8="In Progress",1,0)</f>
        <v>0</v>
      </c>
      <c r="J8">
        <f t="shared" si="0"/>
        <v>0</v>
      </c>
      <c r="K8">
        <v>6</v>
      </c>
      <c r="L8" t="str">
        <f>IF(ISBLANK('Assessment Workbook'!H12)=TRUE,"",'Assessment Workbook'!H12)</f>
        <v/>
      </c>
      <c r="M8" t="str">
        <f>IF(OR(DataTable[[#This Row],[Response]]="No",DataTable[[#This Row],[Response]]="In Progress"),IF(DataTable[[#This Row],[W/WS Notes]]=IFERROR(INDEX(_WWSNotes!A:A,MATCH(DataTable[[#This Row],[Index]],_WWSNotes!B:B,0),1),""),"","Changed"),"")</f>
        <v/>
      </c>
    </row>
    <row r="9" spans="1:15" x14ac:dyDescent="0.3">
      <c r="A9" t="s">
        <v>73</v>
      </c>
      <c r="B9" s="15">
        <v>1</v>
      </c>
      <c r="C9" s="5" t="s">
        <v>78</v>
      </c>
      <c r="D9" t="str">
        <f>'Assessment Workbook'!E13</f>
        <v>Does the WWS have a named role/position/title that is responsible for planning, resourcing, and executing OT-specific cybersecurity activities?</v>
      </c>
      <c r="E9">
        <f>'Assessment Workbook'!F13</f>
        <v>0</v>
      </c>
      <c r="F9" t="str">
        <f>'Assessment Workbook'!G13</f>
        <v>Identify one role/position/title responsible for ensuring planning, resourcing, and execution of OT-specific cybersecurity activities.</v>
      </c>
      <c r="G9">
        <f t="shared" si="1"/>
        <v>0</v>
      </c>
      <c r="H9">
        <f t="shared" si="2"/>
        <v>0</v>
      </c>
      <c r="I9">
        <f t="shared" si="3"/>
        <v>0</v>
      </c>
      <c r="J9">
        <f t="shared" si="0"/>
        <v>0</v>
      </c>
      <c r="K9">
        <v>7</v>
      </c>
      <c r="L9" t="str">
        <f>IF(ISBLANK('Assessment Workbook'!H13)=TRUE,"",'Assessment Workbook'!H13)</f>
        <v/>
      </c>
      <c r="M9" t="str">
        <f>IF(OR(DataTable[[#This Row],[Response]]="No",DataTable[[#This Row],[Response]]="In Progress"),IF(DataTable[[#This Row],[W/WS Notes]]=IFERROR(INDEX(_WWSNotes!A:A,MATCH(DataTable[[#This Row],[Index]],_WWSNotes!B:B,0),1),""),"","Changed"),"")</f>
        <v/>
      </c>
    </row>
    <row r="10" spans="1:15" x14ac:dyDescent="0.3">
      <c r="A10" t="s">
        <v>73</v>
      </c>
      <c r="B10" s="15">
        <v>1</v>
      </c>
      <c r="C10" s="5" t="s">
        <v>79</v>
      </c>
      <c r="D10" t="str">
        <f>'Assessment Workbook'!E14</f>
        <v>Does the WWS provide regular opportunities to strengthen communication and coordination between OT and IT personnel, including vendors?</v>
      </c>
      <c r="E10">
        <f>'Assessment Workbook'!F14</f>
        <v>0</v>
      </c>
      <c r="F10" t="str">
        <f>'Assessment Workbook'!G14</f>
        <v>Facilitate meetings between OT and IT personnel to provide opportunities for all parties to better understand organizational security needs and to strengthen working relationships.</v>
      </c>
      <c r="G10">
        <f t="shared" si="1"/>
        <v>0</v>
      </c>
      <c r="H10">
        <f t="shared" si="2"/>
        <v>0</v>
      </c>
      <c r="I10">
        <f t="shared" si="3"/>
        <v>0</v>
      </c>
      <c r="J10">
        <f t="shared" si="0"/>
        <v>0</v>
      </c>
      <c r="K10">
        <v>8</v>
      </c>
      <c r="L10" t="str">
        <f>IF(ISBLANK('Assessment Workbook'!H14)=TRUE,"",'Assessment Workbook'!H14)</f>
        <v/>
      </c>
      <c r="M10" t="str">
        <f>IF(OR(DataTable[[#This Row],[Response]]="No",DataTable[[#This Row],[Response]]="In Progress"),IF(DataTable[[#This Row],[W/WS Notes]]=IFERROR(INDEX(_WWSNotes!A:A,MATCH(DataTable[[#This Row],[Index]],_WWSNotes!B:B,0),1),""),"","Changed"),"")</f>
        <v/>
      </c>
    </row>
    <row r="11" spans="1:15" x14ac:dyDescent="0.3">
      <c r="A11" t="s">
        <v>73</v>
      </c>
      <c r="B11" s="15">
        <v>1</v>
      </c>
      <c r="C11" s="5" t="s">
        <v>80</v>
      </c>
      <c r="D11" t="str">
        <f>'Assessment Workbook'!E15</f>
        <v xml:space="preserve">Does the WWS patch or otherwise mitigate known vulnerabilities within the recommended timeframe?* </v>
      </c>
      <c r="E11">
        <f>'Assessment Workbook'!F15</f>
        <v>0</v>
      </c>
      <c r="F11" t="str">
        <f>'Assessment Workbook'!G15</f>
        <v>Identify and patch vulnerabilities in a risk-informed manner (e.g., critical assets first) as quickly as possible.</v>
      </c>
      <c r="G11">
        <f t="shared" si="1"/>
        <v>0</v>
      </c>
      <c r="H11">
        <f t="shared" si="2"/>
        <v>0</v>
      </c>
      <c r="I11">
        <f t="shared" si="3"/>
        <v>0</v>
      </c>
      <c r="J11">
        <f t="shared" si="0"/>
        <v>0</v>
      </c>
      <c r="K11">
        <v>9</v>
      </c>
      <c r="L11" t="str">
        <f>IF(ISBLANK('Assessment Workbook'!H15)=TRUE,"",'Assessment Workbook'!H15)</f>
        <v/>
      </c>
      <c r="M11" t="str">
        <f>IF(OR(DataTable[[#This Row],[Response]]="No",DataTable[[#This Row],[Response]]="In Progress"),IF(DataTable[[#This Row],[W/WS Notes]]=IFERROR(INDEX(_WWSNotes!A:A,MATCH(DataTable[[#This Row],[Index]],_WWSNotes!B:B,0),1),""),"","Changed"),"")</f>
        <v/>
      </c>
    </row>
    <row r="12" spans="1:15" x14ac:dyDescent="0.3">
      <c r="A12" t="s">
        <v>73</v>
      </c>
      <c r="B12" s="15">
        <v>1</v>
      </c>
      <c r="C12" s="5" t="s">
        <v>74</v>
      </c>
      <c r="D12" t="str">
        <f>'Assessment Workbook'!E17</f>
        <v>Does the WWS require that all OT vendors and service providers notify the WWS of any security incidents or vulnerabilities in a risk-informed timeframe?</v>
      </c>
      <c r="E12">
        <f>'Assessment Workbook'!F17</f>
        <v>0</v>
      </c>
      <c r="F12" t="str">
        <f>'Assessment Workbook'!G17</f>
        <v>Require vendors and service providers to notify the WWS of potential security incidents and vulnerabilities within a stipulated timeframe described in procurement documents and contracts.</v>
      </c>
      <c r="G12">
        <f t="shared" si="1"/>
        <v>0</v>
      </c>
      <c r="H12">
        <f t="shared" si="2"/>
        <v>0</v>
      </c>
      <c r="I12">
        <f t="shared" si="3"/>
        <v>0</v>
      </c>
      <c r="J12">
        <f t="shared" si="0"/>
        <v>0</v>
      </c>
      <c r="K12">
        <v>10</v>
      </c>
      <c r="L12" t="str">
        <f>IF(ISBLANK('Assessment Workbook'!H17)=TRUE,"",'Assessment Workbook'!H17)</f>
        <v/>
      </c>
      <c r="M12" t="str">
        <f>IF(OR(DataTable[[#This Row],[Response]]="No",DataTable[[#This Row],[Response]]="In Progress"),IF(DataTable[[#This Row],[W/WS Notes]]=IFERROR(INDEX(_WWSNotes!A:A,MATCH(DataTable[[#This Row],[Index]],_WWSNotes!B:B,0),1),""),"","Changed"),"")</f>
        <v/>
      </c>
    </row>
    <row r="13" spans="1:15" x14ac:dyDescent="0.3">
      <c r="A13" t="s">
        <v>73</v>
      </c>
      <c r="B13" s="15">
        <v>1</v>
      </c>
      <c r="C13" s="5" t="s">
        <v>75</v>
      </c>
      <c r="D13" t="str">
        <f>'Assessment Workbook'!E18</f>
        <v>Does the WWS include cybersecurity as an evaluation criterion for the procurement of OT and IT assets and services?</v>
      </c>
      <c r="E13">
        <f>'Assessment Workbook'!F18</f>
        <v>0</v>
      </c>
      <c r="F13" t="str">
        <f>'Assessment Workbook'!G18</f>
        <v xml:space="preserve">Include cybersecurity as an evaluation criterion when procuring assets and services. Where feasible, seek out systems that are secure by design and secure by default. </v>
      </c>
      <c r="G13">
        <f t="shared" si="1"/>
        <v>0</v>
      </c>
      <c r="H13">
        <f t="shared" si="2"/>
        <v>0</v>
      </c>
      <c r="I13">
        <f t="shared" si="3"/>
        <v>0</v>
      </c>
      <c r="J13">
        <f t="shared" si="0"/>
        <v>0</v>
      </c>
      <c r="K13">
        <v>11</v>
      </c>
      <c r="L13" t="str">
        <f>IF(ISBLANK('Assessment Workbook'!H18)=TRUE,"",'Assessment Workbook'!H18)</f>
        <v/>
      </c>
      <c r="M13" t="str">
        <f>IF(OR(DataTable[[#This Row],[Response]]="No",DataTable[[#This Row],[Response]]="In Progress"),IF(DataTable[[#This Row],[W/WS Notes]]=IFERROR(INDEX(_WWSNotes!A:A,MATCH(DataTable[[#This Row],[Index]],_WWSNotes!B:B,0),1),""),"","Changed"),"")</f>
        <v/>
      </c>
    </row>
    <row r="14" spans="1:15" x14ac:dyDescent="0.3">
      <c r="A14" t="s">
        <v>105</v>
      </c>
      <c r="B14" s="15">
        <v>2</v>
      </c>
      <c r="C14" s="5" t="s">
        <v>82</v>
      </c>
      <c r="D14" t="str">
        <f>'Assessment Workbook'!E21</f>
        <v>Does the WWS change default passwords?*</v>
      </c>
      <c r="E14">
        <f>'Assessment Workbook'!F21</f>
        <v>0</v>
      </c>
      <c r="F14" t="str">
        <f>'Assessment Workbook'!G21</f>
        <v>Change all default manufacturer or vendor passwords before equipment or software is put into service.</v>
      </c>
      <c r="G14">
        <f t="shared" si="1"/>
        <v>0</v>
      </c>
      <c r="H14">
        <f t="shared" si="2"/>
        <v>0</v>
      </c>
      <c r="I14">
        <f t="shared" si="3"/>
        <v>0</v>
      </c>
      <c r="J14">
        <f t="shared" si="0"/>
        <v>0</v>
      </c>
      <c r="K14">
        <v>12</v>
      </c>
      <c r="L14" t="str">
        <f>IF(ISBLANK('Assessment Workbook'!H21)=TRUE,"",'Assessment Workbook'!H21)</f>
        <v/>
      </c>
      <c r="M14" t="str">
        <f>IF(OR(DataTable[[#This Row],[Response]]="No",DataTable[[#This Row],[Response]]="In Progress"),IF(DataTable[[#This Row],[W/WS Notes]]=IFERROR(INDEX(_WWSNotes!A:A,MATCH(DataTable[[#This Row],[Index]],_WWSNotes!B:B,0),1),""),"","Changed"),"")</f>
        <v/>
      </c>
    </row>
    <row r="15" spans="1:15" x14ac:dyDescent="0.3">
      <c r="A15" t="s">
        <v>105</v>
      </c>
      <c r="B15" s="15">
        <v>2</v>
      </c>
      <c r="C15" s="5" t="s">
        <v>83</v>
      </c>
      <c r="D15" t="str">
        <f>'Assessment Workbook'!E22</f>
        <v>Does the WWS require a minimum length for passwords?*</v>
      </c>
      <c r="E15">
        <f>'Assessment Workbook'!F22</f>
        <v>0</v>
      </c>
      <c r="F15" t="str">
        <f>'Assessment Workbook'!G22</f>
        <v>Implement a minimum length requirement for passwords through a policy and/or administrative controls set in the system. </v>
      </c>
      <c r="G15">
        <f t="shared" si="1"/>
        <v>0</v>
      </c>
      <c r="H15">
        <f t="shared" si="2"/>
        <v>0</v>
      </c>
      <c r="I15">
        <f t="shared" si="3"/>
        <v>0</v>
      </c>
      <c r="J15">
        <f t="shared" si="0"/>
        <v>0</v>
      </c>
      <c r="K15">
        <v>13</v>
      </c>
      <c r="L15" t="str">
        <f>IF(ISBLANK('Assessment Workbook'!H22)=TRUE,"",'Assessment Workbook'!H22)</f>
        <v/>
      </c>
      <c r="M15" t="str">
        <f>IF(OR(DataTable[[#This Row],[Response]]="No",DataTable[[#This Row],[Response]]="In Progress"),IF(DataTable[[#This Row],[W/WS Notes]]=IFERROR(INDEX(_WWSNotes!A:A,MATCH(DataTable[[#This Row],[Index]],_WWSNotes!B:B,0),1),""),"","Changed"),"")</f>
        <v/>
      </c>
    </row>
    <row r="16" spans="1:15" x14ac:dyDescent="0.3">
      <c r="A16" t="s">
        <v>105</v>
      </c>
      <c r="B16" s="15">
        <v>2</v>
      </c>
      <c r="C16" s="5" t="s">
        <v>84</v>
      </c>
      <c r="D16" t="str">
        <f>'Assessment Workbook'!E23</f>
        <v>Does the WWS require unique and separate credentials for users to access OT and IT networks?*</v>
      </c>
      <c r="E16">
        <f>'Assessment Workbook'!F23</f>
        <v>0</v>
      </c>
      <c r="F16" t="str">
        <f>'Assessment Workbook'!G23</f>
        <v xml:space="preserve">Require a single user to have two different usernames and passwords; one account to access the IT network, and the other account to access the OT network to reduce the risk of an attacker being able to move between both networks using a single login.   </v>
      </c>
      <c r="G16">
        <f t="shared" si="1"/>
        <v>0</v>
      </c>
      <c r="H16">
        <f t="shared" si="2"/>
        <v>0</v>
      </c>
      <c r="I16">
        <f t="shared" si="3"/>
        <v>0</v>
      </c>
      <c r="J16">
        <f t="shared" si="0"/>
        <v>0</v>
      </c>
      <c r="K16">
        <v>14</v>
      </c>
      <c r="L16" t="str">
        <f>IF(ISBLANK('Assessment Workbook'!H23)=TRUE,"",'Assessment Workbook'!H23)</f>
        <v/>
      </c>
      <c r="M16" t="str">
        <f>IF(OR(DataTable[[#This Row],[Response]]="No",DataTable[[#This Row],[Response]]="In Progress"),IF(DataTable[[#This Row],[W/WS Notes]]=IFERROR(INDEX(_WWSNotes!A:A,MATCH(DataTable[[#This Row],[Index]],_WWSNotes!B:B,0),1),""),"","Changed"),"")</f>
        <v/>
      </c>
    </row>
    <row r="17" spans="1:13" x14ac:dyDescent="0.3">
      <c r="A17" t="s">
        <v>105</v>
      </c>
      <c r="B17" s="15">
        <v>2</v>
      </c>
      <c r="C17" s="5" t="s">
        <v>85</v>
      </c>
      <c r="D17" t="str">
        <f>'Assessment Workbook'!E24</f>
        <v>Does the WWS immediately disable access to an account or network when access is no longer required due to retirement, change of role, termination, or other factors?*</v>
      </c>
      <c r="E17">
        <f>'Assessment Workbook'!F24</f>
        <v>0</v>
      </c>
      <c r="F17" t="str">
        <f>'Assessment Workbook'!G24</f>
        <v>Terminate access immediately to accounts or networks upon a change in an individual’s status making access unnecessary (i.e., retirement, change in position, etc.).</v>
      </c>
      <c r="G17">
        <f t="shared" si="1"/>
        <v>0</v>
      </c>
      <c r="H17">
        <f t="shared" si="2"/>
        <v>0</v>
      </c>
      <c r="I17">
        <f t="shared" si="3"/>
        <v>0</v>
      </c>
      <c r="J17">
        <f t="shared" si="0"/>
        <v>0</v>
      </c>
      <c r="K17">
        <v>15</v>
      </c>
      <c r="L17" t="str">
        <f>IF(ISBLANK('Assessment Workbook'!H24)=TRUE,"",'Assessment Workbook'!H24)</f>
        <v/>
      </c>
      <c r="M17" t="str">
        <f>IF(OR(DataTable[[#This Row],[Response]]="No",DataTable[[#This Row],[Response]]="In Progress"),IF(DataTable[[#This Row],[W/WS Notes]]=IFERROR(INDEX(_WWSNotes!A:A,MATCH(DataTable[[#This Row],[Index]],_WWSNotes!B:B,0),1),""),"","Changed"),"")</f>
        <v/>
      </c>
    </row>
    <row r="18" spans="1:13" x14ac:dyDescent="0.3">
      <c r="A18" t="s">
        <v>105</v>
      </c>
      <c r="B18" s="15">
        <v>2</v>
      </c>
      <c r="C18" s="5" t="s">
        <v>86</v>
      </c>
      <c r="D18" t="str">
        <f>'Assessment Workbook'!E25</f>
        <v>Does the WWS separate user and privileged (e.g., System Administrator) accounts?*</v>
      </c>
      <c r="E18">
        <f>'Assessment Workbook'!F25</f>
        <v>0</v>
      </c>
      <c r="F18" t="str">
        <f>'Assessment Workbook'!G25</f>
        <v xml:space="preserve">Restrict System Administrator privileges to separate user accounts for administrative actions only and evaluate administrative privileges on a recurring basis to ensure accurate information for the individuals who have these privileges. </v>
      </c>
      <c r="G18">
        <f t="shared" si="1"/>
        <v>0</v>
      </c>
      <c r="H18">
        <f t="shared" si="2"/>
        <v>0</v>
      </c>
      <c r="I18">
        <f t="shared" si="3"/>
        <v>0</v>
      </c>
      <c r="J18">
        <f t="shared" si="0"/>
        <v>0</v>
      </c>
      <c r="K18">
        <v>16</v>
      </c>
      <c r="L18" t="str">
        <f>IF(ISBLANK('Assessment Workbook'!H25)=TRUE,"",'Assessment Workbook'!H25)</f>
        <v/>
      </c>
      <c r="M18" t="str">
        <f>IF(OR(DataTable[[#This Row],[Response]]="No",DataTable[[#This Row],[Response]]="In Progress"),IF(DataTable[[#This Row],[W/WS Notes]]=IFERROR(INDEX(_WWSNotes!A:A,MATCH(DataTable[[#This Row],[Index]],_WWSNotes!B:B,0),1),""),"","Changed"),"")</f>
        <v/>
      </c>
    </row>
    <row r="19" spans="1:13" x14ac:dyDescent="0.3">
      <c r="A19" t="s">
        <v>105</v>
      </c>
      <c r="B19" s="15">
        <v>2</v>
      </c>
      <c r="C19" s="5" t="s">
        <v>87</v>
      </c>
      <c r="D19" t="str">
        <f>'Assessment Workbook'!E26</f>
        <v>Does the WWS segment OT and IT networks and deny connections to the OT network by default unless explicitly allowed (e.g., by IP address and port)?</v>
      </c>
      <c r="E19">
        <f>'Assessment Workbook'!F26</f>
        <v>0</v>
      </c>
      <c r="F19" t="str">
        <f>'Assessment Workbook'!G26</f>
        <v>Require connections between the OT and IT networks to pass through an intermediary, such as a firewall, bastion host, jump box, or demilitarized zone, which is monitored and logged.</v>
      </c>
      <c r="G19">
        <f t="shared" si="1"/>
        <v>0</v>
      </c>
      <c r="H19">
        <f t="shared" si="2"/>
        <v>0</v>
      </c>
      <c r="I19">
        <f t="shared" si="3"/>
        <v>0</v>
      </c>
      <c r="J19">
        <f t="shared" si="0"/>
        <v>0</v>
      </c>
      <c r="K19">
        <v>17</v>
      </c>
      <c r="L19" t="str">
        <f>IF(ISBLANK('Assessment Workbook'!H26)=TRUE,"",'Assessment Workbook'!H26)</f>
        <v/>
      </c>
      <c r="M19" t="str">
        <f>IF(OR(DataTable[[#This Row],[Response]]="No",DataTable[[#This Row],[Response]]="In Progress"),IF(DataTable[[#This Row],[W/WS Notes]]=IFERROR(INDEX(_WWSNotes!A:A,MATCH(DataTable[[#This Row],[Index]],_WWSNotes!B:B,0),1),""),"","Changed"),"")</f>
        <v/>
      </c>
    </row>
    <row r="20" spans="1:13" x14ac:dyDescent="0.3">
      <c r="A20" t="s">
        <v>105</v>
      </c>
      <c r="B20" s="15">
        <v>2</v>
      </c>
      <c r="C20" s="5" t="s">
        <v>88</v>
      </c>
      <c r="D20" t="str">
        <f>'Assessment Workbook'!E27</f>
        <v>Does the WWS detect and block repeated unsuccessful login attempts?</v>
      </c>
      <c r="E20">
        <f>'Assessment Workbook'!F27</f>
        <v>0</v>
      </c>
      <c r="F20" t="str">
        <f>'Assessment Workbook'!G27</f>
        <v xml:space="preserve"> Enable System Administrator notification after a specific number of consecutive, unsuccessful login attempts in a short amount of time. At that point, future login attempts by the suspicious account should be blocked for a specified time or until re-enabled by an Administrator. </v>
      </c>
      <c r="G20">
        <f t="shared" si="1"/>
        <v>0</v>
      </c>
      <c r="H20">
        <f t="shared" si="2"/>
        <v>0</v>
      </c>
      <c r="I20">
        <f t="shared" si="3"/>
        <v>0</v>
      </c>
      <c r="J20">
        <f t="shared" si="0"/>
        <v>0</v>
      </c>
      <c r="K20">
        <v>18</v>
      </c>
      <c r="L20" t="str">
        <f>IF(ISBLANK('Assessment Workbook'!H27)=TRUE,"",'Assessment Workbook'!H27)</f>
        <v/>
      </c>
      <c r="M20" t="str">
        <f>IF(OR(DataTable[[#This Row],[Response]]="No",DataTable[[#This Row],[Response]]="In Progress"),IF(DataTable[[#This Row],[W/WS Notes]]=IFERROR(INDEX(_WWSNotes!A:A,MATCH(DataTable[[#This Row],[Index]],_WWSNotes!B:B,0),1),""),"","Changed"),"")</f>
        <v/>
      </c>
    </row>
    <row r="21" spans="1:13" x14ac:dyDescent="0.3">
      <c r="A21" t="s">
        <v>105</v>
      </c>
      <c r="B21" s="15">
        <v>2</v>
      </c>
      <c r="C21" s="5" t="s">
        <v>89</v>
      </c>
      <c r="D21" t="str">
        <f>'Assessment Workbook'!E28</f>
        <v xml:space="preserve">Does the WWS require multi-factor authentication (MFA) wherever possible, but at a minimum to remotely access WWS Operational Technology (OT)/Information Technology (IT) networks?* </v>
      </c>
      <c r="E21">
        <f>'Assessment Workbook'!F28</f>
        <v>0</v>
      </c>
      <c r="F21" t="str">
        <f>'Assessment Workbook'!G28</f>
        <v>Deploy MFA as widely as possible for both operational technology (OT) and information technology (IT) networks. At a minimum, MFA should be used for remote access to the OT network. </v>
      </c>
      <c r="G21">
        <f t="shared" si="1"/>
        <v>0</v>
      </c>
      <c r="H21">
        <f t="shared" si="2"/>
        <v>0</v>
      </c>
      <c r="I21">
        <f t="shared" si="3"/>
        <v>0</v>
      </c>
      <c r="J21">
        <f t="shared" si="0"/>
        <v>0</v>
      </c>
      <c r="K21">
        <v>19</v>
      </c>
      <c r="L21" t="str">
        <f>IF(ISBLANK('Assessment Workbook'!H28)=TRUE,"",'Assessment Workbook'!H28)</f>
        <v/>
      </c>
      <c r="M21" t="str">
        <f>IF(OR(DataTable[[#This Row],[Response]]="No",DataTable[[#This Row],[Response]]="In Progress"),IF(DataTable[[#This Row],[W/WS Notes]]=IFERROR(INDEX(_WWSNotes!A:A,MATCH(DataTable[[#This Row],[Index]],_WWSNotes!B:B,0),1),""),"","Changed"),"")</f>
        <v/>
      </c>
    </row>
    <row r="22" spans="1:13" x14ac:dyDescent="0.3">
      <c r="A22" t="s">
        <v>105</v>
      </c>
      <c r="B22" s="15">
        <v>2</v>
      </c>
      <c r="C22" s="5" t="s">
        <v>90</v>
      </c>
      <c r="D22" t="str">
        <f>'Assessment Workbook'!E29</f>
        <v>Does the WWS provide/conduct annual cybersecurity awareness training for all WWS personnel that covers basic cybersecurity concepts?*</v>
      </c>
      <c r="E22">
        <f>'Assessment Workbook'!F29</f>
        <v>0</v>
      </c>
      <c r="F22" t="str">
        <f>'Assessment Workbook'!G29</f>
        <v>Conduct cybersecurity awareness training annually, at a minimum, to help all employees understand the importance of cybersecurity and how to prevent and respond to cyberattacks.</v>
      </c>
      <c r="G22">
        <f t="shared" si="1"/>
        <v>0</v>
      </c>
      <c r="H22">
        <f t="shared" si="2"/>
        <v>0</v>
      </c>
      <c r="I22">
        <f t="shared" si="3"/>
        <v>0</v>
      </c>
      <c r="J22">
        <f t="shared" si="0"/>
        <v>0</v>
      </c>
      <c r="K22">
        <v>20</v>
      </c>
      <c r="L22" t="str">
        <f>IF(ISBLANK('Assessment Workbook'!H29)=TRUE,"",'Assessment Workbook'!H29)</f>
        <v/>
      </c>
      <c r="M22" t="str">
        <f>IF(OR(DataTable[[#This Row],[Response]]="No",DataTable[[#This Row],[Response]]="In Progress"),IF(DataTable[[#This Row],[W/WS Notes]]=IFERROR(INDEX(_WWSNotes!A:A,MATCH(DataTable[[#This Row],[Index]],_WWSNotes!B:B,0),1),""),"","Changed"),"")</f>
        <v/>
      </c>
    </row>
    <row r="23" spans="1:13" x14ac:dyDescent="0.3">
      <c r="A23" t="s">
        <v>105</v>
      </c>
      <c r="B23" s="15">
        <v>2</v>
      </c>
      <c r="C23" s="5" t="s">
        <v>91</v>
      </c>
      <c r="D23" t="str">
        <f>'Assessment Workbook'!E30</f>
        <v>Does the WWS offer OT-specific cybersecurity training on at least an annual basis to personnel who use OT as part of their regular duties?</v>
      </c>
      <c r="E23">
        <f>'Assessment Workbook'!F30</f>
        <v>0</v>
      </c>
      <c r="F23" t="str">
        <f>'Assessment Workbook'!G30</f>
        <v>Provide specialized OT-focused cybersecurity training to all personnel who use OT assets.</v>
      </c>
      <c r="G23">
        <f t="shared" si="1"/>
        <v>0</v>
      </c>
      <c r="H23">
        <f t="shared" si="2"/>
        <v>0</v>
      </c>
      <c r="I23">
        <f t="shared" si="3"/>
        <v>0</v>
      </c>
      <c r="J23">
        <f t="shared" si="0"/>
        <v>0</v>
      </c>
      <c r="K23">
        <v>21</v>
      </c>
      <c r="L23" t="str">
        <f>IF(ISBLANK('Assessment Workbook'!H30)=TRUE,"",'Assessment Workbook'!H30)</f>
        <v/>
      </c>
      <c r="M23" t="str">
        <f>IF(OR(DataTable[[#This Row],[Response]]="No",DataTable[[#This Row],[Response]]="In Progress"),IF(DataTable[[#This Row],[W/WS Notes]]=IFERROR(INDEX(_WWSNotes!A:A,MATCH(DataTable[[#This Row],[Index]],_WWSNotes!B:B,0),1),""),"","Changed"),"")</f>
        <v/>
      </c>
    </row>
    <row r="24" spans="1:13" x14ac:dyDescent="0.3">
      <c r="A24" t="s">
        <v>105</v>
      </c>
      <c r="B24" s="15">
        <v>2</v>
      </c>
      <c r="C24" s="5" t="s">
        <v>92</v>
      </c>
      <c r="D24" t="str">
        <f>'Assessment Workbook'!E31</f>
        <v>Does the WWS use effective encryption to maintain the confidentiality of data in transit?</v>
      </c>
      <c r="E24">
        <f>'Assessment Workbook'!F31</f>
        <v>0</v>
      </c>
      <c r="F24" t="str">
        <f>'Assessment Workbook'!G31</f>
        <v>When sending information and data, use Transport Layer Security (TLS) or Secure Socket Layer (SSL) encryption standards. </v>
      </c>
      <c r="G24">
        <f t="shared" si="1"/>
        <v>0</v>
      </c>
      <c r="H24">
        <f t="shared" si="2"/>
        <v>0</v>
      </c>
      <c r="I24">
        <f t="shared" si="3"/>
        <v>0</v>
      </c>
      <c r="J24">
        <f t="shared" si="0"/>
        <v>0</v>
      </c>
      <c r="K24">
        <v>22</v>
      </c>
      <c r="L24" t="str">
        <f>IF(ISBLANK('Assessment Workbook'!H31)=TRUE,"",'Assessment Workbook'!H31)</f>
        <v/>
      </c>
      <c r="M24" t="str">
        <f>IF(OR(DataTable[[#This Row],[Response]]="No",DataTable[[#This Row],[Response]]="In Progress"),IF(DataTable[[#This Row],[W/WS Notes]]=IFERROR(INDEX(_WWSNotes!A:A,MATCH(DataTable[[#This Row],[Index]],_WWSNotes!B:B,0),1),""),"","Changed"),"")</f>
        <v/>
      </c>
    </row>
    <row r="25" spans="1:13" x14ac:dyDescent="0.3">
      <c r="A25" t="s">
        <v>105</v>
      </c>
      <c r="B25" s="15">
        <v>2</v>
      </c>
      <c r="C25" s="5" t="s">
        <v>93</v>
      </c>
      <c r="D25" t="str">
        <f>'Assessment Workbook'!E32</f>
        <v xml:space="preserve">Does the WWS use encryption to maintain the confidentiality of stored sensitive data? </v>
      </c>
      <c r="E25">
        <f>'Assessment Workbook'!F32</f>
        <v>0</v>
      </c>
      <c r="F25" t="str">
        <f>'Assessment Workbook'!G32</f>
        <v>Do not store sensitive data, including credentials (i.e., usernames and passwords) in plain text files. </v>
      </c>
      <c r="G25">
        <f t="shared" si="1"/>
        <v>0</v>
      </c>
      <c r="H25">
        <f t="shared" si="2"/>
        <v>0</v>
      </c>
      <c r="I25">
        <f t="shared" si="3"/>
        <v>0</v>
      </c>
      <c r="J25">
        <f t="shared" si="0"/>
        <v>0</v>
      </c>
      <c r="K25">
        <v>23</v>
      </c>
      <c r="L25" t="str">
        <f>IF(ISBLANK('Assessment Workbook'!H32)=TRUE,"",'Assessment Workbook'!H32)</f>
        <v/>
      </c>
      <c r="M25" t="str">
        <f>IF(OR(DataTable[[#This Row],[Response]]="No",DataTable[[#This Row],[Response]]="In Progress"),IF(DataTable[[#This Row],[W/WS Notes]]=IFERROR(INDEX(_WWSNotes!A:A,MATCH(DataTable[[#This Row],[Index]],_WWSNotes!B:B,0),1),""),"","Changed"),"")</f>
        <v/>
      </c>
    </row>
    <row r="26" spans="1:13" x14ac:dyDescent="0.3">
      <c r="A26" t="s">
        <v>105</v>
      </c>
      <c r="B26" s="15">
        <v>2</v>
      </c>
      <c r="C26" s="5" t="s">
        <v>94</v>
      </c>
      <c r="D26" t="str">
        <f>'Assessment Workbook'!E33</f>
        <v>Does the WWS use email security controls to reduce common email-based threats, such as spoofing, phishing, and interception?</v>
      </c>
      <c r="E26">
        <f>'Assessment Workbook'!F33</f>
        <v>0</v>
      </c>
      <c r="F26" t="str">
        <f>'Assessment Workbook'!G33</f>
        <v>Ensure that email security controls are enabled on all corporate email infrastructure.</v>
      </c>
      <c r="G26">
        <f t="shared" si="1"/>
        <v>0</v>
      </c>
      <c r="H26">
        <f t="shared" si="2"/>
        <v>0</v>
      </c>
      <c r="I26">
        <f t="shared" si="3"/>
        <v>0</v>
      </c>
      <c r="J26">
        <f t="shared" si="0"/>
        <v>0</v>
      </c>
      <c r="K26">
        <v>24</v>
      </c>
      <c r="L26" t="str">
        <f>IF(ISBLANK('Assessment Workbook'!H33)=TRUE,"",'Assessment Workbook'!H33)</f>
        <v/>
      </c>
      <c r="M26" t="str">
        <f>IF(OR(DataTable[[#This Row],[Response]]="No",DataTable[[#This Row],[Response]]="In Progress"),IF(DataTable[[#This Row],[W/WS Notes]]=IFERROR(INDEX(_WWSNotes!A:A,MATCH(DataTable[[#This Row],[Index]],_WWSNotes!B:B,0),1),""),"","Changed"),"")</f>
        <v/>
      </c>
    </row>
    <row r="27" spans="1:13" x14ac:dyDescent="0.3">
      <c r="A27" t="s">
        <v>105</v>
      </c>
      <c r="B27" s="15">
        <v>2</v>
      </c>
      <c r="C27" s="5" t="s">
        <v>95</v>
      </c>
      <c r="D27" t="str">
        <f>'Assessment Workbook'!E34</f>
        <v xml:space="preserve">Does the WWS disable Microsoft Office macros, or similar embedded code, by default on all assets? </v>
      </c>
      <c r="E27">
        <f>'Assessment Workbook'!F34</f>
        <v>0</v>
      </c>
      <c r="F27" t="str">
        <f>'Assessment Workbook'!G34</f>
        <v>Disable embedded macros and similar executable code by default on all assets.</v>
      </c>
      <c r="G27">
        <f t="shared" si="1"/>
        <v>0</v>
      </c>
      <c r="H27">
        <f t="shared" si="2"/>
        <v>0</v>
      </c>
      <c r="I27">
        <f t="shared" si="3"/>
        <v>0</v>
      </c>
      <c r="J27">
        <f t="shared" si="0"/>
        <v>0</v>
      </c>
      <c r="K27">
        <v>25</v>
      </c>
      <c r="L27" t="str">
        <f>IF(ISBLANK('Assessment Workbook'!H34)=TRUE,"",'Assessment Workbook'!H34)</f>
        <v/>
      </c>
      <c r="M27" t="str">
        <f>IF(OR(DataTable[[#This Row],[Response]]="No",DataTable[[#This Row],[Response]]="In Progress"),IF(DataTable[[#This Row],[W/WS Notes]]=IFERROR(INDEX(_WWSNotes!A:A,MATCH(DataTable[[#This Row],[Index]],_WWSNotes!B:B,0),1),""),"","Changed"),"")</f>
        <v/>
      </c>
    </row>
    <row r="28" spans="1:13" x14ac:dyDescent="0.3">
      <c r="A28" t="s">
        <v>105</v>
      </c>
      <c r="B28" s="15">
        <v>2</v>
      </c>
      <c r="C28" s="5" t="s">
        <v>96</v>
      </c>
      <c r="D28" t="str">
        <f>'Assessment Workbook'!E35</f>
        <v xml:space="preserve">Does the WWS maintain current documentation detailing the set-up and settings (i.e., configuration) of critical OT and IT assets?* </v>
      </c>
      <c r="E28">
        <f>'Assessment Workbook'!F35</f>
        <v>0</v>
      </c>
      <c r="F28" t="str">
        <f>'Assessment Workbook'!G35</f>
        <v>Maintain accurate documentation of the original and current configuration of OT and IT assets, including software and firmware version. </v>
      </c>
      <c r="G28">
        <f t="shared" si="1"/>
        <v>0</v>
      </c>
      <c r="H28">
        <f t="shared" si="2"/>
        <v>0</v>
      </c>
      <c r="I28">
        <f t="shared" si="3"/>
        <v>0</v>
      </c>
      <c r="J28">
        <f t="shared" si="0"/>
        <v>0</v>
      </c>
      <c r="K28">
        <v>26</v>
      </c>
      <c r="L28" t="str">
        <f>IF(ISBLANK('Assessment Workbook'!H35)=TRUE,"",'Assessment Workbook'!H35)</f>
        <v/>
      </c>
      <c r="M28" t="str">
        <f>IF(OR(DataTable[[#This Row],[Response]]="No",DataTable[[#This Row],[Response]]="In Progress"),IF(DataTable[[#This Row],[W/WS Notes]]=IFERROR(INDEX(_WWSNotes!A:A,MATCH(DataTable[[#This Row],[Index]],_WWSNotes!B:B,0),1),""),"","Changed"),"")</f>
        <v/>
      </c>
    </row>
    <row r="29" spans="1:13" x14ac:dyDescent="0.3">
      <c r="A29" t="s">
        <v>105</v>
      </c>
      <c r="B29" s="15">
        <v>2</v>
      </c>
      <c r="C29" s="5" t="s">
        <v>97</v>
      </c>
      <c r="D29" t="str">
        <f>'Assessment Workbook'!E36</f>
        <v>Does the WWS maintain updated documentation describing network topology (i.e., connections between all network components) across WWS OT and IT networks?</v>
      </c>
      <c r="E29">
        <f>'Assessment Workbook'!F36</f>
        <v>0</v>
      </c>
      <c r="F29" t="str">
        <f>'Assessment Workbook'!G36</f>
        <v>Maintain complete and accurate documentation of all WWS OT and IT network topologies to facilitate incident response and recovery.</v>
      </c>
      <c r="G29">
        <f t="shared" si="1"/>
        <v>0</v>
      </c>
      <c r="H29">
        <f t="shared" si="2"/>
        <v>0</v>
      </c>
      <c r="I29">
        <f t="shared" si="3"/>
        <v>0</v>
      </c>
      <c r="J29">
        <f t="shared" si="0"/>
        <v>0</v>
      </c>
      <c r="K29">
        <v>27</v>
      </c>
      <c r="L29" t="str">
        <f>IF(ISBLANK('Assessment Workbook'!H36)=TRUE,"",'Assessment Workbook'!H36)</f>
        <v/>
      </c>
      <c r="M29" t="str">
        <f>IF(OR(DataTable[[#This Row],[Response]]="No",DataTable[[#This Row],[Response]]="In Progress"),IF(DataTable[[#This Row],[W/WS Notes]]=IFERROR(INDEX(_WWSNotes!A:A,MATCH(DataTable[[#This Row],[Index]],_WWSNotes!B:B,0),1),""),"","Changed"),"")</f>
        <v/>
      </c>
    </row>
    <row r="30" spans="1:13" x14ac:dyDescent="0.3">
      <c r="A30" t="s">
        <v>105</v>
      </c>
      <c r="B30" s="15">
        <v>2</v>
      </c>
      <c r="C30" s="5" t="s">
        <v>115</v>
      </c>
      <c r="D30" t="str">
        <f>'Assessment Workbook'!E37</f>
        <v>Does the WWS require approval before new software is installed or deployed?</v>
      </c>
      <c r="E30">
        <f>'Assessment Workbook'!F37</f>
        <v>0</v>
      </c>
      <c r="F30" t="str">
        <f>'Assessment Workbook'!G37</f>
        <v xml:space="preserve">Only allow Administrators to install new software on a WWS-issued asset. </v>
      </c>
      <c r="G30">
        <f t="shared" si="1"/>
        <v>0</v>
      </c>
      <c r="H30">
        <f t="shared" si="2"/>
        <v>0</v>
      </c>
      <c r="I30">
        <f t="shared" si="3"/>
        <v>0</v>
      </c>
      <c r="J30">
        <f t="shared" si="0"/>
        <v>0</v>
      </c>
      <c r="K30">
        <v>28</v>
      </c>
      <c r="L30" t="str">
        <f>IF(ISBLANK('Assessment Workbook'!H37)=TRUE,"",'Assessment Workbook'!H37)</f>
        <v/>
      </c>
      <c r="M30" t="str">
        <f>IF(OR(DataTable[[#This Row],[Response]]="No",DataTable[[#This Row],[Response]]="In Progress"),IF(DataTable[[#This Row],[W/WS Notes]]=IFERROR(INDEX(_WWSNotes!A:A,MATCH(DataTable[[#This Row],[Index]],_WWSNotes!B:B,0),1),""),"","Changed"),"")</f>
        <v/>
      </c>
    </row>
    <row r="31" spans="1:13" x14ac:dyDescent="0.3">
      <c r="A31" t="s">
        <v>105</v>
      </c>
      <c r="B31" s="15">
        <v>2</v>
      </c>
      <c r="C31" s="5" t="s">
        <v>98</v>
      </c>
      <c r="D31" t="str">
        <f>'Assessment Workbook'!E38</f>
        <v>Does the WWS backup systems necessary for operations (e.g., network configurations, PLC logic, engineering drawings, personnel records) on a regular schedule, store backups separately from the source systems, and test backups on a regular basis?*</v>
      </c>
      <c r="E31">
        <f>'Assessment Workbook'!F38</f>
        <v>0</v>
      </c>
      <c r="F31" t="str">
        <f>'Assessment Workbook'!G38</f>
        <v>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v>
      </c>
      <c r="G31">
        <f t="shared" si="1"/>
        <v>0</v>
      </c>
      <c r="H31">
        <f t="shared" si="2"/>
        <v>0</v>
      </c>
      <c r="I31">
        <f t="shared" si="3"/>
        <v>0</v>
      </c>
      <c r="J31">
        <f t="shared" si="0"/>
        <v>0</v>
      </c>
      <c r="K31">
        <v>29</v>
      </c>
      <c r="L31" t="str">
        <f>IF(ISBLANK('Assessment Workbook'!H38)=TRUE,"",'Assessment Workbook'!H38)</f>
        <v/>
      </c>
      <c r="M31" t="str">
        <f>IF(OR(DataTable[[#This Row],[Response]]="No",DataTable[[#This Row],[Response]]="In Progress"),IF(DataTable[[#This Row],[W/WS Notes]]=IFERROR(INDEX(_WWSNotes!A:A,MATCH(DataTable[[#This Row],[Index]],_WWSNotes!B:B,0),1),""),"","Changed"),"")</f>
        <v/>
      </c>
    </row>
    <row r="32" spans="1:13" x14ac:dyDescent="0.3">
      <c r="A32" t="s">
        <v>105</v>
      </c>
      <c r="B32" s="15">
        <v>2</v>
      </c>
      <c r="C32" s="11" t="s">
        <v>99</v>
      </c>
      <c r="D32" t="str">
        <f>'Assessment Workbook'!E39</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E32">
        <f>'Assessment Workbook'!F39</f>
        <v>0</v>
      </c>
      <c r="F32" t="str">
        <f>'Assessment Workbook'!G39</f>
        <v>Develop, practice, and update an IR plan for cybersecurity incidents that could impact WWS operations. Participate in discussion-based (e.g., TTX) and operations-based exercises (e.g., Drill) to improve responses to potential cyber incidents.</v>
      </c>
      <c r="G32">
        <f t="shared" si="1"/>
        <v>0</v>
      </c>
      <c r="H32">
        <f t="shared" si="2"/>
        <v>0</v>
      </c>
      <c r="I32">
        <f t="shared" si="3"/>
        <v>0</v>
      </c>
      <c r="J32">
        <f t="shared" si="0"/>
        <v>0</v>
      </c>
      <c r="K32">
        <v>30</v>
      </c>
      <c r="L32" t="str">
        <f>IF(ISBLANK('Assessment Workbook'!H39)=TRUE,"",'Assessment Workbook'!H39)</f>
        <v/>
      </c>
      <c r="M32" t="str">
        <f>IF(OR(DataTable[[#This Row],[Response]]="No",DataTable[[#This Row],[Response]]="In Progress"),IF(DataTable[[#This Row],[W/WS Notes]]=IFERROR(INDEX(_WWSNotes!A:A,MATCH(DataTable[[#This Row],[Index]],_WWSNotes!B:B,0),1),""),"","Changed"),"")</f>
        <v/>
      </c>
    </row>
    <row r="33" spans="1:13" x14ac:dyDescent="0.3">
      <c r="A33" t="s">
        <v>105</v>
      </c>
      <c r="B33" s="15">
        <v>2</v>
      </c>
      <c r="C33" s="5" t="s">
        <v>100</v>
      </c>
      <c r="D33" t="str">
        <f>'Assessment Workbook'!E40</f>
        <v>Does the WWS collect security logs (e.g., system and network access, malware detection) to use in both incident detection and investigation?</v>
      </c>
      <c r="E33">
        <f>'Assessment Workbook'!F40</f>
        <v>0</v>
      </c>
      <c r="F33" t="str">
        <f>'Assessment Workbook'!G40</f>
        <v>Collect and store logs and/or network traffic data to aid in detecting cyberattacks and investigating suspicious activity. </v>
      </c>
      <c r="G33">
        <f t="shared" si="1"/>
        <v>0</v>
      </c>
      <c r="H33">
        <f t="shared" si="2"/>
        <v>0</v>
      </c>
      <c r="I33">
        <f t="shared" si="3"/>
        <v>0</v>
      </c>
      <c r="J33">
        <f t="shared" si="0"/>
        <v>0</v>
      </c>
      <c r="K33">
        <v>31</v>
      </c>
      <c r="L33" t="str">
        <f>IF(ISBLANK('Assessment Workbook'!H40)=TRUE,"",'Assessment Workbook'!H40)</f>
        <v/>
      </c>
      <c r="M33" t="str">
        <f>IF(OR(DataTable[[#This Row],[Response]]="No",DataTable[[#This Row],[Response]]="In Progress"),IF(DataTable[[#This Row],[W/WS Notes]]=IFERROR(INDEX(_WWSNotes!A:A,MATCH(DataTable[[#This Row],[Index]],_WWSNotes!B:B,0),1),""),"","Changed"),"")</f>
        <v/>
      </c>
    </row>
    <row r="34" spans="1:13" x14ac:dyDescent="0.3">
      <c r="A34" t="s">
        <v>105</v>
      </c>
      <c r="B34" s="15">
        <v>2</v>
      </c>
      <c r="C34" s="5" t="s">
        <v>101</v>
      </c>
      <c r="D34" t="str">
        <f>'Assessment Workbook'!E41</f>
        <v>Does the WWS protect security logs from unauthorized access and tampering?</v>
      </c>
      <c r="E34">
        <f>'Assessment Workbook'!F41</f>
        <v>0</v>
      </c>
      <c r="F34" t="str">
        <f>'Assessment Workbook'!G41</f>
        <v>Store security logs in a central system or database that can only be accessed by authorized and authenticated users.</v>
      </c>
      <c r="G34">
        <f t="shared" si="1"/>
        <v>0</v>
      </c>
      <c r="H34">
        <f t="shared" si="2"/>
        <v>0</v>
      </c>
      <c r="I34">
        <f t="shared" si="3"/>
        <v>0</v>
      </c>
      <c r="J34">
        <f t="shared" si="0"/>
        <v>0</v>
      </c>
      <c r="K34">
        <v>32</v>
      </c>
      <c r="L34" t="str">
        <f>IF(ISBLANK('Assessment Workbook'!H41)=TRUE,"",'Assessment Workbook'!H41)</f>
        <v/>
      </c>
      <c r="M34" t="str">
        <f>IF(OR(DataTable[[#This Row],[Response]]="No",DataTable[[#This Row],[Response]]="In Progress"),IF(DataTable[[#This Row],[W/WS Notes]]=IFERROR(INDEX(_WWSNotes!A:A,MATCH(DataTable[[#This Row],[Index]],_WWSNotes!B:B,0),1),""),"","Changed"),"")</f>
        <v/>
      </c>
    </row>
    <row r="35" spans="1:13" x14ac:dyDescent="0.3">
      <c r="A35" t="s">
        <v>105</v>
      </c>
      <c r="B35" s="15">
        <v>2</v>
      </c>
      <c r="C35" s="5" t="s">
        <v>102</v>
      </c>
      <c r="D35" t="str">
        <f>'Assessment Workbook'!E42</f>
        <v xml:space="preserve">Does the WWS prohibit the connection of unauthorized hardware (e.g., USB devices, removable media, laptops brought in by others) to OT and IT assets?* </v>
      </c>
      <c r="E35">
        <f>'Assessment Workbook'!F42</f>
        <v>0</v>
      </c>
      <c r="F35" t="str">
        <f>'Assessment Workbook'!G42</f>
        <v>When feasible, remove, disable, or otherwise secure physical ports (e.g., USB ports on a laptop) to prevent unauthorized assets from connecting. </v>
      </c>
      <c r="G35">
        <f t="shared" si="1"/>
        <v>0</v>
      </c>
      <c r="H35">
        <f t="shared" si="2"/>
        <v>0</v>
      </c>
      <c r="I35">
        <f t="shared" si="3"/>
        <v>0</v>
      </c>
      <c r="J35">
        <f t="shared" si="0"/>
        <v>0</v>
      </c>
      <c r="K35">
        <v>33</v>
      </c>
      <c r="L35" t="str">
        <f>IF(ISBLANK('Assessment Workbook'!H42)=TRUE,"",'Assessment Workbook'!H42)</f>
        <v/>
      </c>
      <c r="M35" t="str">
        <f>IF(OR(DataTable[[#This Row],[Response]]="No",DataTable[[#This Row],[Response]]="In Progress"),IF(DataTable[[#This Row],[W/WS Notes]]=IFERROR(INDEX(_WWSNotes!A:A,MATCH(DataTable[[#This Row],[Index]],_WWSNotes!B:B,0),1),""),"","Changed"),"")</f>
        <v/>
      </c>
    </row>
    <row r="36" spans="1:13" x14ac:dyDescent="0.3">
      <c r="A36" t="s">
        <v>105</v>
      </c>
      <c r="B36" s="15">
        <v>2</v>
      </c>
      <c r="C36" s="5" t="s">
        <v>103</v>
      </c>
      <c r="D36" t="str">
        <f>'Assessment Workbook'!E43</f>
        <v>Does the WWS ensure that assets connected to the public Internet expose no unnecessary exploitable services (e.g., remote desktop protocol)?*</v>
      </c>
      <c r="E36">
        <f>'Assessment Workbook'!F43</f>
        <v>0</v>
      </c>
      <c r="F36" t="str">
        <f>'Assessment Workbook'!G43</f>
        <v>Eliminate unnecessary exposed ports and services on public-facing assets and regularly review. </v>
      </c>
      <c r="G36">
        <f t="shared" si="1"/>
        <v>0</v>
      </c>
      <c r="H36">
        <f t="shared" si="2"/>
        <v>0</v>
      </c>
      <c r="I36">
        <f t="shared" si="3"/>
        <v>0</v>
      </c>
      <c r="J36">
        <f t="shared" si="0"/>
        <v>0</v>
      </c>
      <c r="K36">
        <v>34</v>
      </c>
      <c r="L36" t="str">
        <f>IF(ISBLANK('Assessment Workbook'!H43)=TRUE,"",'Assessment Workbook'!H43)</f>
        <v/>
      </c>
      <c r="M36" t="str">
        <f>IF(OR(DataTable[[#This Row],[Response]]="No",DataTable[[#This Row],[Response]]="In Progress"),IF(DataTable[[#This Row],[W/WS Notes]]=IFERROR(INDEX(_WWSNotes!A:A,MATCH(DataTable[[#This Row],[Index]],_WWSNotes!B:B,0),1),""),"","Changed"),"")</f>
        <v/>
      </c>
    </row>
    <row r="37" spans="1:13" x14ac:dyDescent="0.3">
      <c r="A37" t="s">
        <v>105</v>
      </c>
      <c r="B37" s="15">
        <v>2</v>
      </c>
      <c r="C37" s="5" t="s">
        <v>104</v>
      </c>
      <c r="D37" t="str">
        <f>'Assessment Workbook'!E44</f>
        <v>Does the WWS eliminate connections between OT assets and the Internet?*</v>
      </c>
      <c r="E37">
        <f>'Assessment Workbook'!F44</f>
        <v>0</v>
      </c>
      <c r="F37" t="str">
        <f>'Assessment Workbook'!G44</f>
        <v>Eliminate OT asset connections to the public Internet unless explicitly required for operations.</v>
      </c>
      <c r="G37">
        <f t="shared" si="1"/>
        <v>0</v>
      </c>
      <c r="H37">
        <f t="shared" si="2"/>
        <v>0</v>
      </c>
      <c r="I37">
        <f t="shared" si="3"/>
        <v>0</v>
      </c>
      <c r="J37">
        <f t="shared" si="0"/>
        <v>0</v>
      </c>
      <c r="K37">
        <v>35</v>
      </c>
      <c r="L37" t="str">
        <f>IF(ISBLANK('Assessment Workbook'!H44)=TRUE,"",'Assessment Workbook'!H44)</f>
        <v/>
      </c>
      <c r="M37" t="str">
        <f>IF(OR(DataTable[[#This Row],[Response]]="No",DataTable[[#This Row],[Response]]="In Progress"),IF(DataTable[[#This Row],[W/WS Notes]]=IFERROR(INDEX(_WWSNotes!A:A,MATCH(DataTable[[#This Row],[Index]],_WWSNotes!B:B,0),1),""),"","Changed"),"")</f>
        <v/>
      </c>
    </row>
    <row r="38" spans="1:13" x14ac:dyDescent="0.3">
      <c r="A38" t="s">
        <v>107</v>
      </c>
      <c r="B38" s="15">
        <v>3</v>
      </c>
      <c r="C38" s="5" t="s">
        <v>106</v>
      </c>
      <c r="D38" t="str">
        <f>'Assessment Workbook'!E47</f>
        <v>Does the WWS keep a list of threats and adversary tactics, techniques, and procedures (TTPs) for cyberattacks relevant to the WWS?</v>
      </c>
      <c r="E38">
        <f>'Assessment Workbook'!F47</f>
        <v>0</v>
      </c>
      <c r="F38" t="str">
        <f>'Assessment Workbook'!G47</f>
        <v>Receive CISA alerts, prioritize the Known Exploited Vulnerabilities (KEV) list, and maintain documentation of TTPs relevant to the WWS.</v>
      </c>
      <c r="G38">
        <f t="shared" si="1"/>
        <v>0</v>
      </c>
      <c r="H38">
        <f t="shared" si="2"/>
        <v>0</v>
      </c>
      <c r="I38">
        <f t="shared" si="3"/>
        <v>0</v>
      </c>
      <c r="J38">
        <f t="shared" si="0"/>
        <v>0</v>
      </c>
      <c r="K38">
        <v>36</v>
      </c>
      <c r="L38" t="str">
        <f>IF(ISBLANK('Assessment Workbook'!H47)=TRUE,"",'Assessment Workbook'!H47)</f>
        <v/>
      </c>
      <c r="M38" t="str">
        <f>IF(OR(DataTable[[#This Row],[Response]]="No",DataTable[[#This Row],[Response]]="In Progress"),IF(DataTable[[#This Row],[W/WS Notes]]=IFERROR(INDEX(_WWSNotes!A:A,MATCH(DataTable[[#This Row],[Index]],_WWSNotes!B:B,0),1),""),"","Changed"),"")</f>
        <v/>
      </c>
    </row>
    <row r="39" spans="1:13" x14ac:dyDescent="0.3">
      <c r="A39" t="s">
        <v>110</v>
      </c>
      <c r="B39" s="15">
        <v>4</v>
      </c>
      <c r="C39" s="5" t="s">
        <v>111</v>
      </c>
      <c r="D39" t="str">
        <f>'Assessment Workbook'!E50</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E39">
        <f>'Assessment Workbook'!F50</f>
        <v>0</v>
      </c>
      <c r="F39" t="str">
        <f>'Assessment Workbook'!G50</f>
        <v>Document the procedure for reporting cybersecurity incidents to better aid law enforcement, receive assistance with response and recovery, and to promote water sector awareness of cybersecurity threats.</v>
      </c>
      <c r="G39">
        <f>IF(E39="Yes",1,0)</f>
        <v>0</v>
      </c>
      <c r="H39">
        <f>IF(E39="No",1,0)</f>
        <v>0</v>
      </c>
      <c r="I39">
        <f>IF(E39="In Progress",1,0)</f>
        <v>0</v>
      </c>
      <c r="J39">
        <f t="shared" si="0"/>
        <v>0</v>
      </c>
      <c r="K39">
        <v>37</v>
      </c>
      <c r="L39" t="str">
        <f>IF(ISBLANK('Assessment Workbook'!H50)=TRUE,"",'Assessment Workbook'!H50)</f>
        <v/>
      </c>
      <c r="M39" t="str">
        <f>IF(OR(DataTable[[#This Row],[Response]]="No",DataTable[[#This Row],[Response]]="In Progress"),IF(DataTable[[#This Row],[W/WS Notes]]=IFERROR(INDEX(_WWSNotes!A:A,MATCH(DataTable[[#This Row],[Index]],_WWSNotes!B:B,0),1),""),"","Changed"),"")</f>
        <v/>
      </c>
    </row>
    <row r="40" spans="1:13" x14ac:dyDescent="0.3">
      <c r="A40" t="s">
        <v>112</v>
      </c>
      <c r="B40" s="15">
        <v>5</v>
      </c>
      <c r="C40" s="5" t="s">
        <v>113</v>
      </c>
      <c r="D40" t="str">
        <f>'Assessment Workbook'!E55</f>
        <v>Does the WWS have the ability to safely and effectively recover from a cybersecurity incident?</v>
      </c>
      <c r="E40">
        <f>'Assessment Workbook'!F55</f>
        <v>0</v>
      </c>
      <c r="F40" t="str">
        <f>'Assessment Workbook'!G55</f>
        <v>Develop, maintain, and execute plans to recover and restore to service business- or mission-critical assets or systems that might be impacted by a cybersecurity incident.</v>
      </c>
      <c r="G40">
        <f t="shared" si="1"/>
        <v>0</v>
      </c>
      <c r="H40">
        <f t="shared" si="2"/>
        <v>0</v>
      </c>
      <c r="I40">
        <f t="shared" si="3"/>
        <v>0</v>
      </c>
      <c r="J40">
        <f t="shared" si="0"/>
        <v>0</v>
      </c>
      <c r="K40">
        <v>38</v>
      </c>
      <c r="L40" t="str">
        <f>IF(ISBLANK('Assessment Workbook'!H55)=TRUE,"",'Assessment Workbook'!H55)</f>
        <v/>
      </c>
      <c r="M40" t="str">
        <f>IF(OR(DataTable[[#This Row],[Response]]="No",DataTable[[#This Row],[Response]]="In Progress"),IF(DataTable[[#This Row],[W/WS Notes]]=IFERROR(INDEX(_WWSNotes!A:A,MATCH(DataTable[[#This Row],[Index]],_WWSNotes!B:B,0),1),""),"","Changed"),"")</f>
        <v/>
      </c>
    </row>
  </sheetData>
  <mergeCells count="1">
    <mergeCell ref="A1:L1"/>
  </mergeCells>
  <pageMargins left="0.7" right="0.7" top="0.75" bottom="0.75" header="0.3" footer="0.3"/>
  <ignoredErrors>
    <ignoredError sqref="E7 E8:E11" calculatedColumn="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218B-E466-42B3-ADBF-013992001582}">
  <dimension ref="A1:E55"/>
  <sheetViews>
    <sheetView topLeftCell="A18" workbookViewId="0">
      <selection activeCell="C26" sqref="C26"/>
    </sheetView>
  </sheetViews>
  <sheetFormatPr defaultRowHeight="14.4" x14ac:dyDescent="0.3"/>
  <cols>
    <col min="1" max="1" width="21.44140625" style="17" customWidth="1"/>
    <col min="2" max="2" width="40.5546875" style="17" customWidth="1"/>
    <col min="3" max="3" width="43.44140625" style="17" customWidth="1"/>
    <col min="4" max="4" width="46.33203125" customWidth="1"/>
    <col min="5" max="5" width="33.77734375" customWidth="1"/>
  </cols>
  <sheetData>
    <row r="1" spans="1:5" ht="15" thickBot="1" x14ac:dyDescent="0.35"/>
    <row r="2" spans="1:5" ht="46.2" x14ac:dyDescent="0.3">
      <c r="A2" s="126"/>
      <c r="B2" s="19"/>
      <c r="C2" s="20"/>
    </row>
    <row r="3" spans="1:5" ht="31.2" x14ac:dyDescent="0.6">
      <c r="A3" s="22"/>
      <c r="B3" s="21" t="s">
        <v>216</v>
      </c>
    </row>
    <row r="4" spans="1:5" x14ac:dyDescent="0.3">
      <c r="A4" s="23"/>
      <c r="B4" s="17" t="s">
        <v>217</v>
      </c>
    </row>
    <row r="5" spans="1:5" x14ac:dyDescent="0.3">
      <c r="A5" s="23"/>
      <c r="B5" s="17" t="s">
        <v>218</v>
      </c>
    </row>
    <row r="6" spans="1:5" x14ac:dyDescent="0.3">
      <c r="A6" s="23"/>
    </row>
    <row r="7" spans="1:5" x14ac:dyDescent="0.3">
      <c r="A7" s="23"/>
    </row>
    <row r="8" spans="1:5" x14ac:dyDescent="0.3">
      <c r="A8" s="23"/>
    </row>
    <row r="9" spans="1:5" x14ac:dyDescent="0.3">
      <c r="A9"/>
    </row>
    <row r="10" spans="1:5" ht="29.4" thickBot="1" x14ac:dyDescent="0.35">
      <c r="A10" s="29" t="s">
        <v>26</v>
      </c>
      <c r="D10" s="4" t="s">
        <v>221</v>
      </c>
      <c r="E10" s="4" t="s">
        <v>222</v>
      </c>
    </row>
    <row r="11" spans="1:5" ht="72" x14ac:dyDescent="0.3">
      <c r="A11" s="27" t="s">
        <v>76</v>
      </c>
      <c r="B11" s="127" t="s">
        <v>148</v>
      </c>
      <c r="C11" s="128" t="s">
        <v>149</v>
      </c>
      <c r="D11" s="131" t="s">
        <v>219</v>
      </c>
      <c r="E11" s="131" t="s">
        <v>220</v>
      </c>
    </row>
    <row r="12" spans="1:5" ht="72" x14ac:dyDescent="0.3">
      <c r="A12" s="24" t="s">
        <v>77</v>
      </c>
      <c r="B12" s="129" t="s">
        <v>150</v>
      </c>
      <c r="C12" s="130" t="s">
        <v>151</v>
      </c>
    </row>
    <row r="13" spans="1:5" ht="57.6" x14ac:dyDescent="0.3">
      <c r="A13" s="24" t="s">
        <v>78</v>
      </c>
      <c r="B13" s="129" t="s">
        <v>152</v>
      </c>
      <c r="C13" s="130" t="s">
        <v>153</v>
      </c>
    </row>
    <row r="14" spans="1:5" ht="72" x14ac:dyDescent="0.3">
      <c r="A14" s="24" t="s">
        <v>79</v>
      </c>
      <c r="B14" s="129" t="s">
        <v>154</v>
      </c>
      <c r="C14" s="130" t="s">
        <v>155</v>
      </c>
    </row>
    <row r="15" spans="1:5" ht="57.6" x14ac:dyDescent="0.3">
      <c r="A15" s="24" t="s">
        <v>80</v>
      </c>
      <c r="B15" s="127" t="s">
        <v>156</v>
      </c>
      <c r="C15" s="128" t="s">
        <v>157</v>
      </c>
    </row>
    <row r="16" spans="1:5" ht="41.4" x14ac:dyDescent="0.3">
      <c r="A16" s="105" t="s">
        <v>81</v>
      </c>
      <c r="B16" s="127" t="s">
        <v>158</v>
      </c>
      <c r="C16" s="18"/>
    </row>
    <row r="17" spans="1:3" ht="72" x14ac:dyDescent="0.3">
      <c r="A17" s="24" t="s">
        <v>74</v>
      </c>
      <c r="B17" s="127" t="s">
        <v>159</v>
      </c>
      <c r="C17" s="128" t="s">
        <v>160</v>
      </c>
    </row>
    <row r="18" spans="1:3" ht="72" x14ac:dyDescent="0.3">
      <c r="A18" s="30" t="s">
        <v>75</v>
      </c>
      <c r="B18" s="127" t="s">
        <v>161</v>
      </c>
      <c r="C18" s="128" t="s">
        <v>162</v>
      </c>
    </row>
    <row r="19" spans="1:3" x14ac:dyDescent="0.3">
      <c r="A19"/>
      <c r="B19" s="18"/>
      <c r="C19" s="18"/>
    </row>
    <row r="20" spans="1:3" ht="18.600000000000001" thickBot="1" x14ac:dyDescent="0.35">
      <c r="A20" s="29" t="s">
        <v>26</v>
      </c>
      <c r="B20" s="18"/>
      <c r="C20" s="18"/>
    </row>
    <row r="21" spans="1:3" ht="43.2" x14ac:dyDescent="0.3">
      <c r="A21" s="27" t="s">
        <v>82</v>
      </c>
      <c r="B21" s="127" t="s">
        <v>163</v>
      </c>
      <c r="C21" s="128" t="s">
        <v>164</v>
      </c>
    </row>
    <row r="22" spans="1:3" ht="57.6" x14ac:dyDescent="0.3">
      <c r="A22" s="24" t="s">
        <v>83</v>
      </c>
      <c r="B22" s="127" t="s">
        <v>165</v>
      </c>
      <c r="C22" s="128" t="s">
        <v>166</v>
      </c>
    </row>
    <row r="23" spans="1:3" ht="100.8" x14ac:dyDescent="0.3">
      <c r="A23" s="24" t="s">
        <v>84</v>
      </c>
      <c r="B23" s="127" t="s">
        <v>167</v>
      </c>
      <c r="C23" s="128" t="s">
        <v>168</v>
      </c>
    </row>
    <row r="24" spans="1:3" ht="72" x14ac:dyDescent="0.3">
      <c r="A24" s="24" t="s">
        <v>85</v>
      </c>
      <c r="B24" s="127" t="s">
        <v>169</v>
      </c>
      <c r="C24" s="128" t="s">
        <v>170</v>
      </c>
    </row>
    <row r="25" spans="1:3" ht="86.4" x14ac:dyDescent="0.3">
      <c r="A25" s="24" t="s">
        <v>86</v>
      </c>
      <c r="B25" s="127" t="s">
        <v>171</v>
      </c>
      <c r="C25" s="128" t="s">
        <v>229</v>
      </c>
    </row>
    <row r="26" spans="1:3" ht="70.8" x14ac:dyDescent="0.3">
      <c r="A26" s="24" t="s">
        <v>87</v>
      </c>
      <c r="B26" s="129" t="s">
        <v>172</v>
      </c>
      <c r="C26" s="129" t="s">
        <v>173</v>
      </c>
    </row>
    <row r="27" spans="1:3" ht="100.8" x14ac:dyDescent="0.3">
      <c r="A27" s="24" t="s">
        <v>88</v>
      </c>
      <c r="B27" s="127" t="s">
        <v>174</v>
      </c>
      <c r="C27" s="128" t="s">
        <v>175</v>
      </c>
    </row>
    <row r="28" spans="1:3" ht="72" x14ac:dyDescent="0.3">
      <c r="A28" s="24" t="s">
        <v>89</v>
      </c>
      <c r="B28" s="127" t="s">
        <v>176</v>
      </c>
      <c r="C28" s="128" t="s">
        <v>177</v>
      </c>
    </row>
    <row r="29" spans="1:3" ht="72" x14ac:dyDescent="0.3">
      <c r="A29" s="24" t="s">
        <v>90</v>
      </c>
      <c r="B29" s="129" t="s">
        <v>178</v>
      </c>
      <c r="C29" s="130" t="s">
        <v>179</v>
      </c>
    </row>
    <row r="30" spans="1:3" ht="43.2" x14ac:dyDescent="0.3">
      <c r="A30" s="24" t="s">
        <v>91</v>
      </c>
      <c r="B30" s="129" t="s">
        <v>180</v>
      </c>
      <c r="C30" s="130" t="s">
        <v>181</v>
      </c>
    </row>
    <row r="31" spans="1:3" ht="57.6" x14ac:dyDescent="0.3">
      <c r="A31" s="24" t="s">
        <v>92</v>
      </c>
      <c r="B31" s="129" t="s">
        <v>182</v>
      </c>
      <c r="C31" s="130" t="s">
        <v>183</v>
      </c>
    </row>
    <row r="32" spans="1:3" ht="43.2" x14ac:dyDescent="0.3">
      <c r="A32" s="24" t="s">
        <v>93</v>
      </c>
      <c r="B32" s="127" t="s">
        <v>184</v>
      </c>
      <c r="C32" s="130" t="s">
        <v>185</v>
      </c>
    </row>
    <row r="33" spans="1:4" ht="43.2" x14ac:dyDescent="0.3">
      <c r="A33" s="24" t="s">
        <v>94</v>
      </c>
      <c r="B33" s="129" t="s">
        <v>186</v>
      </c>
      <c r="C33" s="130" t="s">
        <v>187</v>
      </c>
    </row>
    <row r="34" spans="1:4" ht="43.2" x14ac:dyDescent="0.3">
      <c r="A34" s="24" t="s">
        <v>95</v>
      </c>
      <c r="B34" s="127" t="s">
        <v>188</v>
      </c>
      <c r="C34" s="128" t="s">
        <v>189</v>
      </c>
    </row>
    <row r="35" spans="1:4" ht="57.6" x14ac:dyDescent="0.3">
      <c r="A35" s="24" t="s">
        <v>96</v>
      </c>
      <c r="B35" s="127" t="s">
        <v>190</v>
      </c>
      <c r="C35" s="128" t="s">
        <v>191</v>
      </c>
    </row>
    <row r="36" spans="1:4" ht="69" x14ac:dyDescent="0.3">
      <c r="A36" s="24" t="s">
        <v>97</v>
      </c>
      <c r="B36" s="127" t="s">
        <v>192</v>
      </c>
      <c r="C36" s="128" t="s">
        <v>193</v>
      </c>
    </row>
    <row r="37" spans="1:4" ht="43.2" x14ac:dyDescent="0.3">
      <c r="A37" s="24" t="s">
        <v>115</v>
      </c>
      <c r="B37" s="127" t="s">
        <v>194</v>
      </c>
      <c r="C37" s="128" t="s">
        <v>195</v>
      </c>
    </row>
    <row r="38" spans="1:4" ht="129.6" x14ac:dyDescent="0.3">
      <c r="A38" s="24" t="s">
        <v>98</v>
      </c>
      <c r="B38" s="127" t="s">
        <v>196</v>
      </c>
      <c r="C38" s="132" t="s">
        <v>197</v>
      </c>
      <c r="D38" t="s">
        <v>224</v>
      </c>
    </row>
    <row r="39" spans="1:4" ht="100.8" x14ac:dyDescent="0.3">
      <c r="A39" s="24" t="s">
        <v>99</v>
      </c>
      <c r="B39" s="127" t="s">
        <v>198</v>
      </c>
      <c r="C39" s="128" t="s">
        <v>199</v>
      </c>
    </row>
    <row r="40" spans="1:4" ht="57.6" x14ac:dyDescent="0.3">
      <c r="A40" s="24" t="s">
        <v>100</v>
      </c>
      <c r="B40" s="127" t="s">
        <v>200</v>
      </c>
      <c r="C40" s="128" t="s">
        <v>201</v>
      </c>
    </row>
    <row r="41" spans="1:4" ht="57.6" x14ac:dyDescent="0.3">
      <c r="A41" s="24" t="s">
        <v>101</v>
      </c>
      <c r="B41" s="127" t="s">
        <v>202</v>
      </c>
      <c r="C41" s="128" t="s">
        <v>203</v>
      </c>
    </row>
    <row r="42" spans="1:4" ht="57.6" x14ac:dyDescent="0.3">
      <c r="A42" s="24" t="s">
        <v>102</v>
      </c>
      <c r="B42" s="127" t="s">
        <v>204</v>
      </c>
      <c r="C42" s="128" t="s">
        <v>205</v>
      </c>
    </row>
    <row r="43" spans="1:4" ht="43.2" x14ac:dyDescent="0.3">
      <c r="A43" s="24" t="s">
        <v>103</v>
      </c>
      <c r="B43" s="127" t="s">
        <v>206</v>
      </c>
      <c r="C43" s="128" t="s">
        <v>207</v>
      </c>
    </row>
    <row r="44" spans="1:4" ht="44.4" x14ac:dyDescent="0.3">
      <c r="A44" s="30" t="s">
        <v>104</v>
      </c>
      <c r="B44" s="127" t="s">
        <v>208</v>
      </c>
      <c r="C44" s="128" t="s">
        <v>209</v>
      </c>
    </row>
    <row r="45" spans="1:4" x14ac:dyDescent="0.3">
      <c r="A45"/>
      <c r="B45" s="18"/>
      <c r="C45" s="18"/>
    </row>
    <row r="46" spans="1:4" ht="18.600000000000001" thickBot="1" x14ac:dyDescent="0.35">
      <c r="A46" s="29" t="s">
        <v>26</v>
      </c>
      <c r="B46" s="18"/>
      <c r="C46" s="18"/>
    </row>
    <row r="47" spans="1:4" ht="57.6" x14ac:dyDescent="0.3">
      <c r="A47" s="33" t="s">
        <v>106</v>
      </c>
      <c r="B47" s="129" t="s">
        <v>210</v>
      </c>
      <c r="C47" s="130" t="s">
        <v>211</v>
      </c>
    </row>
    <row r="48" spans="1:4" x14ac:dyDescent="0.3">
      <c r="A48"/>
      <c r="B48" s="18"/>
      <c r="C48" s="18"/>
    </row>
    <row r="49" spans="1:4" ht="18.600000000000001" thickBot="1" x14ac:dyDescent="0.35">
      <c r="A49" s="29" t="s">
        <v>26</v>
      </c>
      <c r="B49" s="18"/>
      <c r="C49" s="18"/>
    </row>
    <row r="50" spans="1:4" ht="273.60000000000002" x14ac:dyDescent="0.3">
      <c r="A50" s="27" t="s">
        <v>111</v>
      </c>
      <c r="B50" s="132" t="s">
        <v>212</v>
      </c>
      <c r="C50" s="128" t="s">
        <v>213</v>
      </c>
      <c r="D50" t="s">
        <v>223</v>
      </c>
    </row>
    <row r="51" spans="1:4" ht="15.6" x14ac:dyDescent="0.3">
      <c r="A51" s="105" t="s">
        <v>108</v>
      </c>
      <c r="B51" s="18"/>
      <c r="C51" s="18"/>
    </row>
    <row r="52" spans="1:4" ht="15.6" x14ac:dyDescent="0.3">
      <c r="A52" s="106" t="s">
        <v>109</v>
      </c>
      <c r="B52" s="18"/>
      <c r="C52" s="18"/>
    </row>
    <row r="53" spans="1:4" x14ac:dyDescent="0.3">
      <c r="A53"/>
      <c r="B53" s="18"/>
      <c r="C53" s="18"/>
    </row>
    <row r="54" spans="1:4" ht="18.600000000000001" thickBot="1" x14ac:dyDescent="0.35">
      <c r="A54" s="29" t="s">
        <v>26</v>
      </c>
      <c r="B54" s="18"/>
      <c r="C54" s="18"/>
    </row>
    <row r="55" spans="1:4" ht="69.599999999999994" thickBot="1" x14ac:dyDescent="0.35">
      <c r="A55" s="36" t="s">
        <v>113</v>
      </c>
      <c r="B55" s="129" t="s">
        <v>214</v>
      </c>
      <c r="C55" s="129" t="s">
        <v>215</v>
      </c>
    </row>
  </sheetData>
  <protectedRanges>
    <protectedRange sqref="A11:A18 A21:A44 A47 A50:A52 A55" name="Range1"/>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BCB4-13FB-4E8A-B085-8397EA980099}">
  <sheetPr codeName="Sheet4"/>
  <dimension ref="A1:K60"/>
  <sheetViews>
    <sheetView view="pageBreakPreview" zoomScaleNormal="150" zoomScaleSheetLayoutView="100" zoomScalePageLayoutView="60" workbookViewId="0">
      <selection activeCell="F19" sqref="F19:G19"/>
    </sheetView>
  </sheetViews>
  <sheetFormatPr defaultColWidth="8.88671875" defaultRowHeight="14.4" x14ac:dyDescent="0.3"/>
  <cols>
    <col min="1" max="1" width="7.6640625" customWidth="1"/>
    <col min="2" max="2" width="17.6640625" customWidth="1"/>
    <col min="3" max="3" width="9.109375" customWidth="1"/>
    <col min="4" max="4" width="6" customWidth="1"/>
    <col min="5" max="5" width="10.109375" customWidth="1"/>
    <col min="6" max="6" width="17.109375" customWidth="1"/>
    <col min="7" max="7" width="14.88671875" customWidth="1"/>
    <col min="8" max="16384" width="8.88671875" style="103"/>
  </cols>
  <sheetData>
    <row r="1" spans="1:11" ht="92.1" customHeight="1" x14ac:dyDescent="0.3">
      <c r="A1" s="137"/>
      <c r="B1" s="137"/>
      <c r="C1" s="137"/>
      <c r="D1" s="137"/>
      <c r="E1" s="137"/>
      <c r="F1" s="137"/>
      <c r="G1" s="137"/>
    </row>
    <row r="2" spans="1:11" ht="71.099999999999994" customHeight="1" x14ac:dyDescent="0.3">
      <c r="A2" s="231" t="s">
        <v>48</v>
      </c>
      <c r="B2" s="232"/>
      <c r="C2" s="232"/>
      <c r="D2" s="232"/>
      <c r="E2" s="232"/>
      <c r="F2" s="232"/>
      <c r="G2" s="233"/>
    </row>
    <row r="3" spans="1:11" ht="33" customHeight="1" x14ac:dyDescent="0.3">
      <c r="A3" s="234"/>
      <c r="B3" s="235"/>
      <c r="C3" s="235"/>
      <c r="D3" s="235"/>
      <c r="E3" s="235"/>
      <c r="F3" s="235"/>
      <c r="G3" s="236"/>
    </row>
    <row r="4" spans="1:11" x14ac:dyDescent="0.3">
      <c r="A4" s="107"/>
      <c r="B4" s="244" t="s">
        <v>20</v>
      </c>
      <c r="C4" s="244"/>
      <c r="D4" s="244"/>
      <c r="E4" s="245" t="str">
        <f>IF('Assessment Workbook'!G4="","[WWS Name]",'Assessment Workbook'!G4)</f>
        <v>[WWS Name]</v>
      </c>
      <c r="F4" s="245"/>
      <c r="G4" s="109"/>
    </row>
    <row r="5" spans="1:11" x14ac:dyDescent="0.3">
      <c r="A5" s="107"/>
      <c r="B5" s="244" t="s">
        <v>29</v>
      </c>
      <c r="C5" s="244"/>
      <c r="D5" s="244"/>
      <c r="E5" s="110" t="str">
        <f>IF('Assessment Workbook'!G6="","[Assessment Date]",'Assessment Workbook'!G6)</f>
        <v>[Assessment Date]</v>
      </c>
      <c r="F5" s="111"/>
      <c r="G5" s="109"/>
    </row>
    <row r="6" spans="1:11" x14ac:dyDescent="0.3">
      <c r="A6" s="107"/>
      <c r="B6" s="244" t="s">
        <v>36</v>
      </c>
      <c r="C6" s="244"/>
      <c r="D6" s="244"/>
      <c r="E6" s="110">
        <f ca="1">TODAY()</f>
        <v>45489</v>
      </c>
      <c r="F6" s="111"/>
      <c r="G6" s="109"/>
    </row>
    <row r="7" spans="1:11" x14ac:dyDescent="0.3">
      <c r="A7" s="107"/>
      <c r="B7" s="244"/>
      <c r="C7" s="244"/>
      <c r="D7" s="244"/>
      <c r="E7" s="111"/>
      <c r="F7" s="111"/>
      <c r="G7" s="109"/>
      <c r="K7" s="103" t="s">
        <v>37</v>
      </c>
    </row>
    <row r="8" spans="1:11" x14ac:dyDescent="0.3">
      <c r="A8" s="107"/>
      <c r="B8" s="244"/>
      <c r="C8" s="244"/>
      <c r="D8" s="244"/>
      <c r="E8" s="111"/>
      <c r="F8" s="111"/>
      <c r="G8" s="109"/>
    </row>
    <row r="9" spans="1:11" ht="18" x14ac:dyDescent="0.35">
      <c r="A9" s="237" t="s">
        <v>33</v>
      </c>
      <c r="B9" s="238"/>
      <c r="C9" s="238"/>
      <c r="D9" s="238"/>
      <c r="E9" s="238"/>
      <c r="F9" s="238"/>
      <c r="G9" s="239"/>
    </row>
    <row r="10" spans="1:11" ht="78" customHeight="1" x14ac:dyDescent="0.3">
      <c r="A10" s="240" t="s">
        <v>114</v>
      </c>
      <c r="B10" s="241"/>
      <c r="C10" s="242"/>
      <c r="D10" s="242"/>
      <c r="E10" s="242"/>
      <c r="F10" s="242"/>
      <c r="G10" s="243"/>
    </row>
    <row r="11" spans="1:11" x14ac:dyDescent="0.3">
      <c r="A11" s="112"/>
      <c r="B11" s="113"/>
      <c r="C11" s="114"/>
      <c r="D11" s="114"/>
      <c r="E11" s="114"/>
      <c r="F11" s="114"/>
      <c r="G11" s="115"/>
    </row>
    <row r="12" spans="1:11" ht="15.75" customHeight="1" x14ac:dyDescent="0.3">
      <c r="A12" s="116"/>
      <c r="B12" s="117"/>
      <c r="C12" s="117"/>
      <c r="D12" s="117"/>
      <c r="E12" s="117"/>
      <c r="F12" s="117"/>
      <c r="G12" s="118"/>
    </row>
    <row r="13" spans="1:11" ht="18" x14ac:dyDescent="0.35">
      <c r="A13" s="237" t="s">
        <v>31</v>
      </c>
      <c r="B13" s="238"/>
      <c r="C13" s="238"/>
      <c r="D13" s="238"/>
      <c r="E13" s="238"/>
      <c r="F13" s="238"/>
      <c r="G13" s="239"/>
    </row>
    <row r="14" spans="1:11" ht="66.75" customHeight="1" x14ac:dyDescent="0.3">
      <c r="A14" s="249" t="str">
        <f>CONCATENATE("This Cybersecurity Assessment Report provides a summary of results for ", E4," from the completed assessment using the EPA Cybersecurity Checklist (the Checklist). The table below includes all questions, responses, and explanation of responses from the Checklist including 'Yes', 'No', and 'In Progress' responses. ", "Drinking Water and Wastewater System (WWS) representatives can use this Assessment Report as a record of the assessment and their responses.",CHAR(10),CHAR(10),"Questions marked with an “*” indicate EPA’s priority cybersecurity practices for water and wastewater systems.")</f>
        <v>This Cybersecurity Assessment Report provides a summary of results for [WWS Name] from the completed assessment using the EPA Cybersecurity Checklist (the Checklist). The table below includes all questions, responses, and explanation of responses from the Checklist including 'Yes', 'No', and 'In Progress' responses. Drinking Water and Wastewater System (WWS) representatives can use this Assessment Report as a record of the assessment and their responses.
Questions marked with an “*” indicate EPA’s priority cybersecurity practices for water and wastewater systems.</v>
      </c>
      <c r="B14" s="250"/>
      <c r="C14" s="250"/>
      <c r="D14" s="250"/>
      <c r="E14" s="250"/>
      <c r="F14" s="250"/>
      <c r="G14" s="251"/>
    </row>
    <row r="15" spans="1:11" ht="59.4" customHeight="1" x14ac:dyDescent="0.3">
      <c r="A15" s="249"/>
      <c r="B15" s="250"/>
      <c r="C15" s="250"/>
      <c r="D15" s="250"/>
      <c r="E15" s="250"/>
      <c r="F15" s="250"/>
      <c r="G15" s="251"/>
    </row>
    <row r="16" spans="1:11" ht="76.8" customHeight="1" x14ac:dyDescent="0.3">
      <c r="A16" s="119"/>
      <c r="B16" s="120"/>
      <c r="C16" s="120"/>
      <c r="D16" s="120"/>
      <c r="E16" s="120"/>
      <c r="F16" s="120"/>
      <c r="G16" s="121"/>
    </row>
    <row r="17" spans="1:8" ht="36" customHeight="1" x14ac:dyDescent="0.3">
      <c r="A17" s="246" t="s">
        <v>73</v>
      </c>
      <c r="B17" s="246"/>
      <c r="C17" s="246"/>
      <c r="D17" s="246"/>
      <c r="E17" s="246"/>
      <c r="F17" s="246"/>
      <c r="G17" s="246"/>
      <c r="H17" s="104"/>
    </row>
    <row r="18" spans="1:8" ht="32.1" customHeight="1" x14ac:dyDescent="0.3">
      <c r="A18" s="122" t="s">
        <v>26</v>
      </c>
      <c r="B18" s="252" t="s">
        <v>22</v>
      </c>
      <c r="C18" s="252"/>
      <c r="D18" s="252"/>
      <c r="E18" s="122" t="s">
        <v>32</v>
      </c>
      <c r="F18" s="252" t="s">
        <v>45</v>
      </c>
      <c r="G18" s="252"/>
      <c r="H18" s="104"/>
    </row>
    <row r="19" spans="1:8" ht="75" customHeight="1" x14ac:dyDescent="0.3">
      <c r="A19" s="123" t="s">
        <v>76</v>
      </c>
      <c r="B19" s="247" t="str">
        <f>'Assessment Workbook'!E11</f>
        <v>Does the WWS maintain an updated inventory of all OT and IT network assets?*</v>
      </c>
      <c r="C19" s="247"/>
      <c r="D19" s="247"/>
      <c r="E19" s="124" t="str">
        <f>IF('Assessment Workbook'!F11=0,"",'Assessment Workbook'!F11)</f>
        <v/>
      </c>
      <c r="F19" s="248" t="str">
        <f>IF('Assessment Workbook'!H11=0,"",'Assessment Workbook'!H11)</f>
        <v/>
      </c>
      <c r="G19" s="248"/>
    </row>
    <row r="20" spans="1:8" ht="93" customHeight="1" x14ac:dyDescent="0.3">
      <c r="A20" s="123" t="s">
        <v>77</v>
      </c>
      <c r="B20" s="247" t="str">
        <f>'Assessment Workbook'!E12</f>
        <v>Does the WWS have a named role/position/title that is responsible for planning, resourcing, and executing cybersecurity activities within the WWS?*</v>
      </c>
      <c r="C20" s="247"/>
      <c r="D20" s="247"/>
      <c r="E20" s="124" t="str">
        <f>IF('Assessment Workbook'!F12=0,"",'Assessment Workbook'!F12)</f>
        <v/>
      </c>
      <c r="F20" s="248" t="str">
        <f>IF('Assessment Workbook'!H12=0,"",'Assessment Workbook'!H12)</f>
        <v/>
      </c>
      <c r="G20" s="248"/>
    </row>
    <row r="21" spans="1:8" ht="94.5" customHeight="1" x14ac:dyDescent="0.3">
      <c r="A21" s="123" t="s">
        <v>78</v>
      </c>
      <c r="B21" s="247" t="str">
        <f>'Assessment Workbook'!E13</f>
        <v>Does the WWS have a named role/position/title that is responsible for planning, resourcing, and executing OT-specific cybersecurity activities?</v>
      </c>
      <c r="C21" s="247"/>
      <c r="D21" s="247"/>
      <c r="E21" s="124" t="str">
        <f>IF('Assessment Workbook'!F13=0,"",'Assessment Workbook'!F13)</f>
        <v/>
      </c>
      <c r="F21" s="248" t="str">
        <f>IF('Assessment Workbook'!H13=0,"",'Assessment Workbook'!H13)</f>
        <v/>
      </c>
      <c r="G21" s="248"/>
    </row>
    <row r="22" spans="1:8" ht="81" customHeight="1" x14ac:dyDescent="0.3">
      <c r="A22" s="123" t="s">
        <v>79</v>
      </c>
      <c r="B22" s="247" t="str">
        <f>'Assessment Workbook'!E14</f>
        <v>Does the WWS provide regular opportunities to strengthen communication and coordination between OT and IT personnel, including vendors?</v>
      </c>
      <c r="C22" s="247"/>
      <c r="D22" s="247"/>
      <c r="E22" s="124" t="str">
        <f>IF('Assessment Workbook'!F14=0,"",'Assessment Workbook'!F14)</f>
        <v/>
      </c>
      <c r="F22" s="248" t="str">
        <f>IF('Assessment Workbook'!H14=0,"",'Assessment Workbook'!H14)</f>
        <v/>
      </c>
      <c r="G22" s="248"/>
    </row>
    <row r="23" spans="1:8" ht="63.75" customHeight="1" x14ac:dyDescent="0.3">
      <c r="A23" s="123" t="s">
        <v>80</v>
      </c>
      <c r="B23" s="247" t="str">
        <f>'Assessment Workbook'!E15</f>
        <v xml:space="preserve">Does the WWS patch or otherwise mitigate known vulnerabilities within the recommended timeframe?* </v>
      </c>
      <c r="C23" s="247"/>
      <c r="D23" s="247"/>
      <c r="E23" s="124" t="str">
        <f>IF('Assessment Workbook'!F15=0,"",'Assessment Workbook'!F15)</f>
        <v/>
      </c>
      <c r="F23" s="248" t="str">
        <f>IF('Assessment Workbook'!H15=0,"",'Assessment Workbook'!H15)</f>
        <v/>
      </c>
      <c r="G23" s="248"/>
    </row>
    <row r="24" spans="1:8" ht="78" customHeight="1" x14ac:dyDescent="0.3">
      <c r="A24" s="123" t="s">
        <v>74</v>
      </c>
      <c r="B24" s="247" t="str">
        <f>'Assessment Workbook'!E17</f>
        <v>Does the WWS require that all OT vendors and service providers notify the WWS of any security incidents or vulnerabilities in a risk-informed timeframe?</v>
      </c>
      <c r="C24" s="247"/>
      <c r="D24" s="247"/>
      <c r="E24" s="124" t="str">
        <f>IF('Assessment Workbook'!F17=0,"",'Assessment Workbook'!F17)</f>
        <v/>
      </c>
      <c r="F24" s="248" t="str">
        <f>IF('Assessment Workbook'!H17=0,"",'Assessment Workbook'!H17)</f>
        <v/>
      </c>
      <c r="G24" s="248"/>
    </row>
    <row r="25" spans="1:8" ht="59.4" customHeight="1" x14ac:dyDescent="0.3">
      <c r="A25" s="123" t="s">
        <v>75</v>
      </c>
      <c r="B25" s="247" t="str">
        <f>'Assessment Workbook'!E18</f>
        <v>Does the WWS include cybersecurity as an evaluation criterion for the procurement of OT and IT assets and services?</v>
      </c>
      <c r="C25" s="247"/>
      <c r="D25" s="247"/>
      <c r="E25" s="124" t="str">
        <f>IF('Assessment Workbook'!F18=0,"",'Assessment Workbook'!F18)</f>
        <v/>
      </c>
      <c r="F25" s="248" t="str">
        <f>IF('Assessment Workbook'!H18=0,"",'Assessment Workbook'!H18)</f>
        <v/>
      </c>
      <c r="G25" s="248"/>
    </row>
    <row r="26" spans="1:8" ht="36" customHeight="1" x14ac:dyDescent="0.3">
      <c r="A26" s="246" t="s">
        <v>105</v>
      </c>
      <c r="B26" s="246"/>
      <c r="C26" s="246"/>
      <c r="D26" s="246"/>
      <c r="E26" s="246"/>
      <c r="F26" s="246"/>
      <c r="G26" s="246"/>
    </row>
    <row r="27" spans="1:8" ht="32.1" customHeight="1" x14ac:dyDescent="0.3">
      <c r="A27" s="122" t="s">
        <v>26</v>
      </c>
      <c r="B27" s="252" t="s">
        <v>22</v>
      </c>
      <c r="C27" s="252"/>
      <c r="D27" s="252"/>
      <c r="E27" s="122" t="s">
        <v>32</v>
      </c>
      <c r="F27" s="252" t="s">
        <v>45</v>
      </c>
      <c r="G27" s="252"/>
    </row>
    <row r="28" spans="1:8" ht="75" customHeight="1" x14ac:dyDescent="0.3">
      <c r="A28" s="125" t="s">
        <v>82</v>
      </c>
      <c r="B28" s="247" t="str">
        <f>'Assessment Workbook'!E21</f>
        <v>Does the WWS change default passwords?*</v>
      </c>
      <c r="C28" s="247"/>
      <c r="D28" s="247"/>
      <c r="E28" s="124" t="str">
        <f>IF('Assessment Workbook'!F21=0,"",'Assessment Workbook'!F21)</f>
        <v/>
      </c>
      <c r="F28" s="248" t="str">
        <f>IF('Assessment Workbook'!H21=0,"",'Assessment Workbook'!H21)</f>
        <v/>
      </c>
      <c r="G28" s="248"/>
    </row>
    <row r="29" spans="1:8" ht="75" customHeight="1" x14ac:dyDescent="0.3">
      <c r="A29" s="125" t="s">
        <v>83</v>
      </c>
      <c r="B29" s="247" t="str">
        <f>'Assessment Workbook'!E22</f>
        <v>Does the WWS require a minimum length for passwords?*</v>
      </c>
      <c r="C29" s="247"/>
      <c r="D29" s="247"/>
      <c r="E29" s="124" t="str">
        <f>IF('Assessment Workbook'!F22=0,"",'Assessment Workbook'!F22)</f>
        <v/>
      </c>
      <c r="F29" s="248" t="str">
        <f>IF('Assessment Workbook'!H22=0,"",'Assessment Workbook'!H22)</f>
        <v/>
      </c>
      <c r="G29" s="248"/>
    </row>
    <row r="30" spans="1:8" ht="75" customHeight="1" x14ac:dyDescent="0.3">
      <c r="A30" s="125" t="s">
        <v>84</v>
      </c>
      <c r="B30" s="247" t="str">
        <f>'Assessment Workbook'!E23</f>
        <v>Does the WWS require unique and separate credentials for users to access OT and IT networks?*</v>
      </c>
      <c r="C30" s="247"/>
      <c r="D30" s="247"/>
      <c r="E30" s="124" t="str">
        <f>IF('Assessment Workbook'!F23=0,"",'Assessment Workbook'!F23)</f>
        <v/>
      </c>
      <c r="F30" s="248" t="str">
        <f>IF('Assessment Workbook'!H23=0,"",'Assessment Workbook'!H23)</f>
        <v/>
      </c>
      <c r="G30" s="248"/>
    </row>
    <row r="31" spans="1:8" ht="93" customHeight="1" x14ac:dyDescent="0.3">
      <c r="A31" s="125" t="s">
        <v>85</v>
      </c>
      <c r="B31" s="247" t="str">
        <f>'Assessment Workbook'!E24</f>
        <v>Does the WWS immediately disable access to an account or network when access is no longer required due to retirement, change of role, termination, or other factors?*</v>
      </c>
      <c r="C31" s="247"/>
      <c r="D31" s="247"/>
      <c r="E31" s="124" t="str">
        <f>IF('Assessment Workbook'!F24=0,"",'Assessment Workbook'!F24)</f>
        <v/>
      </c>
      <c r="F31" s="248" t="str">
        <f>IF('Assessment Workbook'!H24=0,"",'Assessment Workbook'!H24)</f>
        <v/>
      </c>
      <c r="G31" s="248"/>
    </row>
    <row r="32" spans="1:8" ht="75" customHeight="1" x14ac:dyDescent="0.3">
      <c r="A32" s="125" t="s">
        <v>86</v>
      </c>
      <c r="B32" s="247" t="str">
        <f>'Assessment Workbook'!E25</f>
        <v>Does the WWS separate user and privileged (e.g., System Administrator) accounts?*</v>
      </c>
      <c r="C32" s="247"/>
      <c r="D32" s="247"/>
      <c r="E32" s="124" t="str">
        <f>IF('Assessment Workbook'!F25=0,"",'Assessment Workbook'!F25)</f>
        <v/>
      </c>
      <c r="F32" s="248" t="str">
        <f>IF('Assessment Workbook'!H25=0,"",'Assessment Workbook'!H25)</f>
        <v/>
      </c>
      <c r="G32" s="248"/>
    </row>
    <row r="33" spans="1:7" ht="79.5" customHeight="1" x14ac:dyDescent="0.3">
      <c r="A33" s="125" t="s">
        <v>87</v>
      </c>
      <c r="B33" s="247" t="str">
        <f>'Assessment Workbook'!E26</f>
        <v>Does the WWS segment OT and IT networks and deny connections to the OT network by default unless explicitly allowed (e.g., by IP address and port)?</v>
      </c>
      <c r="C33" s="247"/>
      <c r="D33" s="247"/>
      <c r="E33" s="124" t="str">
        <f>IF('Assessment Workbook'!F26=0,"",'Assessment Workbook'!F26)</f>
        <v/>
      </c>
      <c r="F33" s="248" t="str">
        <f>IF('Assessment Workbook'!H26=0,"",'Assessment Workbook'!H26)</f>
        <v/>
      </c>
      <c r="G33" s="248"/>
    </row>
    <row r="34" spans="1:7" ht="75" customHeight="1" x14ac:dyDescent="0.3">
      <c r="A34" s="125" t="s">
        <v>88</v>
      </c>
      <c r="B34" s="247" t="str">
        <f>'Assessment Workbook'!E27</f>
        <v>Does the WWS detect and block repeated unsuccessful login attempts?</v>
      </c>
      <c r="C34" s="247"/>
      <c r="D34" s="247"/>
      <c r="E34" s="124" t="str">
        <f>IF('Assessment Workbook'!F27=0,"",'Assessment Workbook'!F27)</f>
        <v/>
      </c>
      <c r="F34" s="248" t="str">
        <f>IF('Assessment Workbook'!H27=0,"",'Assessment Workbook'!H27)</f>
        <v/>
      </c>
      <c r="G34" s="248"/>
    </row>
    <row r="35" spans="1:7" ht="95.25" customHeight="1" x14ac:dyDescent="0.3">
      <c r="A35" s="125" t="s">
        <v>89</v>
      </c>
      <c r="B35" s="247" t="str">
        <f>'Assessment Workbook'!E28</f>
        <v xml:space="preserve">Does the WWS require multi-factor authentication (MFA) wherever possible, but at a minimum to remotely access WWS Operational Technology (OT)/Information Technology (IT) networks?* </v>
      </c>
      <c r="C35" s="247"/>
      <c r="D35" s="247"/>
      <c r="E35" s="124" t="str">
        <f>IF('Assessment Workbook'!F28=0,"",'Assessment Workbook'!F28)</f>
        <v/>
      </c>
      <c r="F35" s="248" t="str">
        <f>IF('Assessment Workbook'!H28=0,"",'Assessment Workbook'!H28)</f>
        <v/>
      </c>
      <c r="G35" s="248"/>
    </row>
    <row r="36" spans="1:7" ht="75" customHeight="1" x14ac:dyDescent="0.3">
      <c r="A36" s="125" t="s">
        <v>90</v>
      </c>
      <c r="B36" s="247" t="str">
        <f>'Assessment Workbook'!E29</f>
        <v>Does the WWS provide/conduct annual cybersecurity awareness training for all WWS personnel that covers basic cybersecurity concepts?*</v>
      </c>
      <c r="C36" s="247"/>
      <c r="D36" s="247"/>
      <c r="E36" s="124" t="str">
        <f>IF('Assessment Workbook'!F29=0,"",'Assessment Workbook'!F29)</f>
        <v/>
      </c>
      <c r="F36" s="248" t="str">
        <f>IF('Assessment Workbook'!H29=0,"",'Assessment Workbook'!H29)</f>
        <v/>
      </c>
      <c r="G36" s="248"/>
    </row>
    <row r="37" spans="1:7" ht="75" customHeight="1" x14ac:dyDescent="0.3">
      <c r="A37" s="125" t="s">
        <v>91</v>
      </c>
      <c r="B37" s="247" t="str">
        <f>'Assessment Workbook'!E30</f>
        <v>Does the WWS offer OT-specific cybersecurity training on at least an annual basis to personnel who use OT as part of their regular duties?</v>
      </c>
      <c r="C37" s="247"/>
      <c r="D37" s="247"/>
      <c r="E37" s="124" t="str">
        <f>IF('Assessment Workbook'!F30=0,"",'Assessment Workbook'!F30)</f>
        <v/>
      </c>
      <c r="F37" s="248" t="str">
        <f>IF('Assessment Workbook'!H30=0,"",'Assessment Workbook'!H30)</f>
        <v/>
      </c>
      <c r="G37" s="248"/>
    </row>
    <row r="38" spans="1:7" ht="75" customHeight="1" x14ac:dyDescent="0.3">
      <c r="A38" s="125" t="s">
        <v>92</v>
      </c>
      <c r="B38" s="247" t="str">
        <f>'Assessment Workbook'!E31</f>
        <v>Does the WWS use effective encryption to maintain the confidentiality of data in transit?</v>
      </c>
      <c r="C38" s="247"/>
      <c r="D38" s="247"/>
      <c r="E38" s="124" t="str">
        <f>IF('Assessment Workbook'!F31=0,"",'Assessment Workbook'!F31)</f>
        <v/>
      </c>
      <c r="F38" s="248" t="str">
        <f>IF('Assessment Workbook'!H31=0,"",'Assessment Workbook'!H31)</f>
        <v/>
      </c>
      <c r="G38" s="248"/>
    </row>
    <row r="39" spans="1:7" ht="75" customHeight="1" x14ac:dyDescent="0.3">
      <c r="A39" s="125" t="s">
        <v>93</v>
      </c>
      <c r="B39" s="247" t="str">
        <f>'Assessment Workbook'!E32</f>
        <v xml:space="preserve">Does the WWS use encryption to maintain the confidentiality of stored sensitive data? </v>
      </c>
      <c r="C39" s="247"/>
      <c r="D39" s="247"/>
      <c r="E39" s="124" t="str">
        <f>IF('Assessment Workbook'!F32=0,"",'Assessment Workbook'!F32)</f>
        <v/>
      </c>
      <c r="F39" s="248" t="str">
        <f>IF('Assessment Workbook'!H32=0,"",'Assessment Workbook'!H32)</f>
        <v/>
      </c>
      <c r="G39" s="248"/>
    </row>
    <row r="40" spans="1:7" ht="75" customHeight="1" x14ac:dyDescent="0.3">
      <c r="A40" s="125" t="s">
        <v>94</v>
      </c>
      <c r="B40" s="247" t="str">
        <f>'Assessment Workbook'!E33</f>
        <v>Does the WWS use email security controls to reduce common email-based threats, such as spoofing, phishing, and interception?</v>
      </c>
      <c r="C40" s="247"/>
      <c r="D40" s="247"/>
      <c r="E40" s="124" t="str">
        <f>IF('Assessment Workbook'!F33=0,"",'Assessment Workbook'!F33)</f>
        <v/>
      </c>
      <c r="F40" s="248" t="str">
        <f>IF('Assessment Workbook'!H33=0,"",'Assessment Workbook'!H33)</f>
        <v/>
      </c>
      <c r="G40" s="248"/>
    </row>
    <row r="41" spans="1:7" ht="75" customHeight="1" x14ac:dyDescent="0.3">
      <c r="A41" s="125" t="s">
        <v>95</v>
      </c>
      <c r="B41" s="247" t="str">
        <f>'Assessment Workbook'!E34</f>
        <v xml:space="preserve">Does the WWS disable Microsoft Office macros, or similar embedded code, by default on all assets? </v>
      </c>
      <c r="C41" s="247"/>
      <c r="D41" s="247"/>
      <c r="E41" s="124" t="str">
        <f>IF('Assessment Workbook'!F34=0,"",'Assessment Workbook'!F34)</f>
        <v/>
      </c>
      <c r="F41" s="248" t="str">
        <f>IF('Assessment Workbook'!H34=0,"",'Assessment Workbook'!H34)</f>
        <v/>
      </c>
      <c r="G41" s="248"/>
    </row>
    <row r="42" spans="1:7" ht="75" customHeight="1" x14ac:dyDescent="0.3">
      <c r="A42" s="125" t="s">
        <v>96</v>
      </c>
      <c r="B42" s="247" t="str">
        <f>'Assessment Workbook'!E35</f>
        <v xml:space="preserve">Does the WWS maintain current documentation detailing the set-up and settings (i.e., configuration) of critical OT and IT assets?* </v>
      </c>
      <c r="C42" s="247"/>
      <c r="D42" s="247"/>
      <c r="E42" s="124" t="str">
        <f>IF('Assessment Workbook'!F35=0,"",'Assessment Workbook'!F35)</f>
        <v/>
      </c>
      <c r="F42" s="248" t="str">
        <f>IF('Assessment Workbook'!H35=0,"",'Assessment Workbook'!H35)</f>
        <v/>
      </c>
      <c r="G42" s="248"/>
    </row>
    <row r="43" spans="1:7" ht="80.25" customHeight="1" x14ac:dyDescent="0.3">
      <c r="A43" s="125" t="s">
        <v>97</v>
      </c>
      <c r="B43" s="247" t="str">
        <f>'Assessment Workbook'!E36</f>
        <v>Does the WWS maintain updated documentation describing network topology (i.e., connections between all network components) across WWS OT and IT networks?</v>
      </c>
      <c r="C43" s="247"/>
      <c r="D43" s="247"/>
      <c r="E43" s="124" t="str">
        <f>IF('Assessment Workbook'!F36=0,"",'Assessment Workbook'!F36)</f>
        <v/>
      </c>
      <c r="F43" s="248" t="str">
        <f>IF('Assessment Workbook'!H36=0,"",'Assessment Workbook'!H36)</f>
        <v/>
      </c>
      <c r="G43" s="248"/>
    </row>
    <row r="44" spans="1:7" ht="75" customHeight="1" x14ac:dyDescent="0.3">
      <c r="A44" s="125" t="s">
        <v>115</v>
      </c>
      <c r="B44" s="247" t="str">
        <f>'Assessment Workbook'!E37</f>
        <v>Does the WWS require approval before new software is installed or deployed?</v>
      </c>
      <c r="C44" s="247"/>
      <c r="D44" s="247"/>
      <c r="E44" s="124" t="str">
        <f>IF('Assessment Workbook'!F37=0,"",'Assessment Workbook'!F37)</f>
        <v/>
      </c>
      <c r="F44" s="248" t="str">
        <f>IF('Assessment Workbook'!H37=0,"",'Assessment Workbook'!H37)</f>
        <v/>
      </c>
      <c r="G44" s="248"/>
    </row>
    <row r="45" spans="1:7" ht="126.75" customHeight="1" x14ac:dyDescent="0.3">
      <c r="A45" s="125" t="s">
        <v>98</v>
      </c>
      <c r="B45" s="247" t="str">
        <f>'Assessment Workbook'!E38</f>
        <v>Does the WWS backup systems necessary for operations (e.g., network configurations, PLC logic, engineering drawings, personnel records) on a regular schedule, store backups separately from the source systems, and test backups on a regular basis?*</v>
      </c>
      <c r="C45" s="247"/>
      <c r="D45" s="247"/>
      <c r="E45" s="124" t="str">
        <f>IF('Assessment Workbook'!F38=0,"",'Assessment Workbook'!F38)</f>
        <v/>
      </c>
      <c r="F45" s="248" t="str">
        <f>IF('Assessment Workbook'!H38=0,"",'Assessment Workbook'!H38)</f>
        <v/>
      </c>
      <c r="G45" s="248"/>
    </row>
    <row r="46" spans="1:7" ht="138.75" customHeight="1" x14ac:dyDescent="0.3">
      <c r="A46" s="125" t="s">
        <v>99</v>
      </c>
      <c r="B46" s="247" t="str">
        <f>'Assessment Workbook'!E39</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C46" s="247"/>
      <c r="D46" s="247"/>
      <c r="E46" s="124" t="str">
        <f>IF('Assessment Workbook'!F39=0,"",'Assessment Workbook'!F39)</f>
        <v/>
      </c>
      <c r="F46" s="248" t="str">
        <f>IF('Assessment Workbook'!H39=0,"",'Assessment Workbook'!H39)</f>
        <v/>
      </c>
      <c r="G46" s="248"/>
    </row>
    <row r="47" spans="1:7" ht="80.25" customHeight="1" x14ac:dyDescent="0.3">
      <c r="A47" s="125" t="s">
        <v>100</v>
      </c>
      <c r="B47" s="247" t="str">
        <f>'Assessment Workbook'!E40</f>
        <v>Does the WWS collect security logs (e.g., system and network access, malware detection) to use in both incident detection and investigation?</v>
      </c>
      <c r="C47" s="247"/>
      <c r="D47" s="247"/>
      <c r="E47" s="124" t="str">
        <f>IF('Assessment Workbook'!F40=0,"",'Assessment Workbook'!F40)</f>
        <v/>
      </c>
      <c r="F47" s="248" t="str">
        <f>IF('Assessment Workbook'!H40=0,"",'Assessment Workbook'!H40)</f>
        <v/>
      </c>
      <c r="G47" s="248"/>
    </row>
    <row r="48" spans="1:7" ht="75" customHeight="1" x14ac:dyDescent="0.3">
      <c r="A48" s="125" t="s">
        <v>101</v>
      </c>
      <c r="B48" s="247" t="str">
        <f>'Assessment Workbook'!E41</f>
        <v>Does the WWS protect security logs from unauthorized access and tampering?</v>
      </c>
      <c r="C48" s="247"/>
      <c r="D48" s="247"/>
      <c r="E48" s="124" t="str">
        <f>IF('Assessment Workbook'!F41=0,"",'Assessment Workbook'!F41)</f>
        <v/>
      </c>
      <c r="F48" s="248" t="str">
        <f>IF('Assessment Workbook'!H41=0,"",'Assessment Workbook'!H41)</f>
        <v/>
      </c>
      <c r="G48" s="248"/>
    </row>
    <row r="49" spans="1:7" ht="79.5" customHeight="1" x14ac:dyDescent="0.3">
      <c r="A49" s="125" t="s">
        <v>102</v>
      </c>
      <c r="B49" s="247" t="str">
        <f>'Assessment Workbook'!E42</f>
        <v xml:space="preserve">Does the WWS prohibit the connection of unauthorized hardware (e.g., USB devices, removable media, laptops brought in by others) to OT and IT assets?* </v>
      </c>
      <c r="C49" s="247"/>
      <c r="D49" s="247"/>
      <c r="E49" s="124" t="str">
        <f>IF('Assessment Workbook'!F42=0,"",'Assessment Workbook'!F42)</f>
        <v/>
      </c>
      <c r="F49" s="248" t="str">
        <f>IF('Assessment Workbook'!H42=0,"",'Assessment Workbook'!H42)</f>
        <v/>
      </c>
      <c r="G49" s="248"/>
    </row>
    <row r="50" spans="1:7" ht="80.25" customHeight="1" x14ac:dyDescent="0.3">
      <c r="A50" s="125" t="s">
        <v>103</v>
      </c>
      <c r="B50" s="247" t="str">
        <f>'Assessment Workbook'!E43</f>
        <v>Does the WWS ensure that assets connected to the public Internet expose no unnecessary exploitable services (e.g., remote desktop protocol)?*</v>
      </c>
      <c r="C50" s="247"/>
      <c r="D50" s="247"/>
      <c r="E50" s="124" t="str">
        <f>IF('Assessment Workbook'!F43=0,"",'Assessment Workbook'!F43)</f>
        <v/>
      </c>
      <c r="F50" s="248" t="str">
        <f>IF('Assessment Workbook'!H43=0,"",'Assessment Workbook'!H43)</f>
        <v/>
      </c>
      <c r="G50" s="248"/>
    </row>
    <row r="51" spans="1:7" ht="75" customHeight="1" x14ac:dyDescent="0.3">
      <c r="A51" s="125" t="s">
        <v>104</v>
      </c>
      <c r="B51" s="247" t="str">
        <f>'Assessment Workbook'!E44</f>
        <v>Does the WWS eliminate connections between OT assets and the Internet?*</v>
      </c>
      <c r="C51" s="247"/>
      <c r="D51" s="247"/>
      <c r="E51" s="124" t="str">
        <f>IF('Assessment Workbook'!F44=0,"",'Assessment Workbook'!F44)</f>
        <v/>
      </c>
      <c r="F51" s="248" t="str">
        <f>IF('Assessment Workbook'!H44=0,"",'Assessment Workbook'!H44)</f>
        <v/>
      </c>
      <c r="G51" s="248"/>
    </row>
    <row r="52" spans="1:7" ht="36" customHeight="1" x14ac:dyDescent="0.3">
      <c r="A52" s="246" t="s">
        <v>107</v>
      </c>
      <c r="B52" s="246"/>
      <c r="C52" s="246"/>
      <c r="D52" s="246"/>
      <c r="E52" s="246"/>
      <c r="F52" s="246"/>
      <c r="G52" s="246"/>
    </row>
    <row r="53" spans="1:7" ht="32.1" customHeight="1" x14ac:dyDescent="0.3">
      <c r="A53" s="122" t="s">
        <v>26</v>
      </c>
      <c r="B53" s="252" t="s">
        <v>22</v>
      </c>
      <c r="C53" s="252"/>
      <c r="D53" s="252"/>
      <c r="E53" s="122" t="s">
        <v>32</v>
      </c>
      <c r="F53" s="252" t="s">
        <v>45</v>
      </c>
      <c r="G53" s="252"/>
    </row>
    <row r="54" spans="1:7" ht="61.95" customHeight="1" x14ac:dyDescent="0.3">
      <c r="A54" s="125" t="s">
        <v>106</v>
      </c>
      <c r="B54" s="247" t="str">
        <f>'Assessment Workbook'!E47</f>
        <v>Does the WWS keep a list of threats and adversary tactics, techniques, and procedures (TTPs) for cyberattacks relevant to the WWS?</v>
      </c>
      <c r="C54" s="247"/>
      <c r="D54" s="247"/>
      <c r="E54" s="124" t="str">
        <f>IF('Assessment Workbook'!F47=0,"",'Assessment Workbook'!F47)</f>
        <v/>
      </c>
      <c r="F54" s="248" t="str">
        <f>IF('Assessment Workbook'!H47=0,"",'Assessment Workbook'!H47)</f>
        <v/>
      </c>
      <c r="G54" s="248"/>
    </row>
    <row r="55" spans="1:7" ht="36" customHeight="1" x14ac:dyDescent="0.3">
      <c r="A55" s="246" t="s">
        <v>110</v>
      </c>
      <c r="B55" s="246"/>
      <c r="C55" s="246"/>
      <c r="D55" s="246"/>
      <c r="E55" s="246"/>
      <c r="F55" s="246"/>
      <c r="G55" s="246"/>
    </row>
    <row r="56" spans="1:7" ht="32.1" customHeight="1" x14ac:dyDescent="0.3">
      <c r="A56" s="122" t="s">
        <v>26</v>
      </c>
      <c r="B56" s="252" t="s">
        <v>22</v>
      </c>
      <c r="C56" s="252"/>
      <c r="D56" s="252"/>
      <c r="E56" s="122" t="s">
        <v>32</v>
      </c>
      <c r="F56" s="252" t="s">
        <v>45</v>
      </c>
      <c r="G56" s="252"/>
    </row>
    <row r="57" spans="1:7" ht="377.4" customHeight="1" x14ac:dyDescent="0.3">
      <c r="A57" s="125" t="s">
        <v>111</v>
      </c>
      <c r="B57" s="247" t="str">
        <f>'Assessment Workbook'!E50</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C57" s="247"/>
      <c r="D57" s="247"/>
      <c r="E57" s="124" t="str">
        <f>IF('Assessment Workbook'!F50=0,"",'Assessment Workbook'!F50)</f>
        <v/>
      </c>
      <c r="F57" s="248" t="str">
        <f>IF('Assessment Workbook'!H50=0,"",'Assessment Workbook'!H50)</f>
        <v/>
      </c>
      <c r="G57" s="248"/>
    </row>
    <row r="58" spans="1:7" ht="36" customHeight="1" x14ac:dyDescent="0.3">
      <c r="A58" s="246" t="s">
        <v>112</v>
      </c>
      <c r="B58" s="246"/>
      <c r="C58" s="246"/>
      <c r="D58" s="246"/>
      <c r="E58" s="246"/>
      <c r="F58" s="246"/>
      <c r="G58" s="246"/>
    </row>
    <row r="59" spans="1:7" ht="32.1" customHeight="1" x14ac:dyDescent="0.3">
      <c r="A59" s="122" t="s">
        <v>26</v>
      </c>
      <c r="B59" s="252" t="s">
        <v>22</v>
      </c>
      <c r="C59" s="252"/>
      <c r="D59" s="252"/>
      <c r="E59" s="122" t="s">
        <v>32</v>
      </c>
      <c r="F59" s="252" t="s">
        <v>45</v>
      </c>
      <c r="G59" s="252"/>
    </row>
    <row r="60" spans="1:7" ht="48.6" customHeight="1" x14ac:dyDescent="0.3">
      <c r="A60" s="125" t="s">
        <v>113</v>
      </c>
      <c r="B60" s="247" t="str">
        <f>'Assessment Workbook'!E55</f>
        <v>Does the WWS have the ability to safely and effectively recover from a cybersecurity incident?</v>
      </c>
      <c r="C60" s="247"/>
      <c r="D60" s="247"/>
      <c r="E60" s="124" t="str">
        <f>IF('Assessment Workbook'!F55=0,"",'Assessment Workbook'!F55)</f>
        <v/>
      </c>
      <c r="F60" s="248" t="str">
        <f>IF('Assessment Workbook'!H55=0,"",'Assessment Workbook'!H55)</f>
        <v/>
      </c>
      <c r="G60" s="248"/>
    </row>
  </sheetData>
  <sheetProtection sheet="1" objects="1" scenarios="1" selectLockedCells="1" selectUnlockedCells="1"/>
  <mergeCells count="95">
    <mergeCell ref="B38:D38"/>
    <mergeCell ref="F38:G38"/>
    <mergeCell ref="B46:D46"/>
    <mergeCell ref="F46:G46"/>
    <mergeCell ref="B47:D47"/>
    <mergeCell ref="F47:G47"/>
    <mergeCell ref="B41:D41"/>
    <mergeCell ref="F41:G41"/>
    <mergeCell ref="B42:D42"/>
    <mergeCell ref="F42:G42"/>
    <mergeCell ref="B43:D43"/>
    <mergeCell ref="F43:G43"/>
    <mergeCell ref="B44:D44"/>
    <mergeCell ref="F44:G44"/>
    <mergeCell ref="B45:D45"/>
    <mergeCell ref="F45:G45"/>
    <mergeCell ref="F35:G35"/>
    <mergeCell ref="B31:D31"/>
    <mergeCell ref="B36:D36"/>
    <mergeCell ref="F36:G36"/>
    <mergeCell ref="B37:D37"/>
    <mergeCell ref="F37:G37"/>
    <mergeCell ref="F48:G48"/>
    <mergeCell ref="F49:G49"/>
    <mergeCell ref="F50:G50"/>
    <mergeCell ref="F30:G30"/>
    <mergeCell ref="B39:D39"/>
    <mergeCell ref="F39:G39"/>
    <mergeCell ref="B40:D40"/>
    <mergeCell ref="F40:G40"/>
    <mergeCell ref="F31:G31"/>
    <mergeCell ref="B32:D32"/>
    <mergeCell ref="F32:G32"/>
    <mergeCell ref="B33:D33"/>
    <mergeCell ref="F33:G33"/>
    <mergeCell ref="B34:D34"/>
    <mergeCell ref="F34:G34"/>
    <mergeCell ref="B35:D35"/>
    <mergeCell ref="B25:D25"/>
    <mergeCell ref="B28:D28"/>
    <mergeCell ref="F22:G22"/>
    <mergeCell ref="F25:G25"/>
    <mergeCell ref="F28:G28"/>
    <mergeCell ref="B48:D48"/>
    <mergeCell ref="B49:D49"/>
    <mergeCell ref="A26:G26"/>
    <mergeCell ref="F51:G51"/>
    <mergeCell ref="F20:G20"/>
    <mergeCell ref="B22:D22"/>
    <mergeCell ref="B23:D23"/>
    <mergeCell ref="F23:G23"/>
    <mergeCell ref="B24:D24"/>
    <mergeCell ref="F24:G24"/>
    <mergeCell ref="B29:D29"/>
    <mergeCell ref="F29:G29"/>
    <mergeCell ref="B30:D30"/>
    <mergeCell ref="B27:D27"/>
    <mergeCell ref="F27:G27"/>
    <mergeCell ref="B50:D50"/>
    <mergeCell ref="B60:D60"/>
    <mergeCell ref="A58:G58"/>
    <mergeCell ref="B57:D57"/>
    <mergeCell ref="F57:G57"/>
    <mergeCell ref="F60:G60"/>
    <mergeCell ref="B51:D51"/>
    <mergeCell ref="B54:D54"/>
    <mergeCell ref="F53:G53"/>
    <mergeCell ref="F56:G56"/>
    <mergeCell ref="F59:G59"/>
    <mergeCell ref="A52:G52"/>
    <mergeCell ref="A55:G55"/>
    <mergeCell ref="F54:G54"/>
    <mergeCell ref="B59:D59"/>
    <mergeCell ref="B56:D56"/>
    <mergeCell ref="B53:D53"/>
    <mergeCell ref="A17:G17"/>
    <mergeCell ref="B19:D19"/>
    <mergeCell ref="B20:D20"/>
    <mergeCell ref="B21:D21"/>
    <mergeCell ref="A13:G13"/>
    <mergeCell ref="F21:G21"/>
    <mergeCell ref="A14:G15"/>
    <mergeCell ref="B18:D18"/>
    <mergeCell ref="F18:G18"/>
    <mergeCell ref="F19:G19"/>
    <mergeCell ref="A2:G2"/>
    <mergeCell ref="A3:G3"/>
    <mergeCell ref="A9:G9"/>
    <mergeCell ref="A10:G10"/>
    <mergeCell ref="B4:D4"/>
    <mergeCell ref="B5:D5"/>
    <mergeCell ref="B6:D6"/>
    <mergeCell ref="B7:D7"/>
    <mergeCell ref="B8:D8"/>
    <mergeCell ref="E4:F4"/>
  </mergeCells>
  <printOptions horizontalCentered="1"/>
  <pageMargins left="1" right="1" top="1" bottom="1" header="0.5" footer="0.5"/>
  <pageSetup scale="76" orientation="portrait" r:id="rId1"/>
  <headerFooter>
    <oddFooter>&amp;LCybersecurity Assessment Report
CONFIDENTIAL - DO NOT DISTRIBUTE&amp;RPrint Date: &amp;D
Page &amp;P</oddFooter>
  </headerFooter>
  <rowBreaks count="5" manualBreakCount="5">
    <brk id="16" max="6" man="1"/>
    <brk id="25" max="6" man="1"/>
    <brk id="36" max="6" man="1"/>
    <brk id="45" max="6" man="1"/>
    <brk id="51"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6C30-D08C-4B53-828C-587501784712}">
  <sheetPr codeName="Sheet3"/>
  <dimension ref="A1:M258"/>
  <sheetViews>
    <sheetView view="pageBreakPreview" zoomScaleNormal="150" zoomScaleSheetLayoutView="100" zoomScalePageLayoutView="60" workbookViewId="0"/>
  </sheetViews>
  <sheetFormatPr defaultColWidth="8.88671875" defaultRowHeight="14.4" x14ac:dyDescent="0.3"/>
  <cols>
    <col min="1" max="1" width="4" customWidth="1"/>
    <col min="2" max="2" width="5.88671875" customWidth="1"/>
    <col min="3" max="3" width="9.6640625" customWidth="1"/>
    <col min="4" max="4" width="7.88671875" customWidth="1"/>
    <col min="5" max="5" width="12.5546875" customWidth="1"/>
    <col min="6" max="6" width="6" customWidth="1"/>
    <col min="7" max="7" width="13.109375" customWidth="1"/>
    <col min="8" max="8" width="13.33203125" customWidth="1"/>
    <col min="9" max="9" width="10.33203125" customWidth="1"/>
  </cols>
  <sheetData>
    <row r="1" spans="1:13" ht="124.2" customHeight="1" x14ac:dyDescent="0.3">
      <c r="A1" s="137"/>
      <c r="B1" s="137"/>
      <c r="C1" s="137"/>
      <c r="D1" s="137"/>
      <c r="E1" s="137"/>
      <c r="F1" s="137"/>
      <c r="G1" s="137"/>
      <c r="H1" s="137"/>
      <c r="I1" s="137"/>
    </row>
    <row r="2" spans="1:13" ht="85.2" customHeight="1" x14ac:dyDescent="0.3">
      <c r="A2" s="231" t="s">
        <v>35</v>
      </c>
      <c r="B2" s="232"/>
      <c r="C2" s="232"/>
      <c r="D2" s="232"/>
      <c r="E2" s="232"/>
      <c r="F2" s="232"/>
      <c r="G2" s="232"/>
      <c r="H2" s="232"/>
      <c r="I2" s="233"/>
    </row>
    <row r="3" spans="1:13" ht="25.2" customHeight="1" x14ac:dyDescent="0.3">
      <c r="A3" s="234"/>
      <c r="B3" s="235"/>
      <c r="C3" s="235"/>
      <c r="D3" s="235"/>
      <c r="E3" s="235"/>
      <c r="F3" s="235"/>
      <c r="G3" s="235"/>
      <c r="H3" s="235"/>
      <c r="I3" s="236"/>
    </row>
    <row r="4" spans="1:13" x14ac:dyDescent="0.3">
      <c r="A4" s="107"/>
      <c r="B4" s="108"/>
      <c r="C4" s="111"/>
      <c r="D4" s="257" t="s">
        <v>20</v>
      </c>
      <c r="E4" s="257"/>
      <c r="F4" s="245" t="str">
        <f>IF('Assessment Workbook'!F4="","[WWS Name]",'Assessment Workbook'!F4)</f>
        <v>Utility ID:</v>
      </c>
      <c r="G4" s="245"/>
      <c r="H4" s="111"/>
      <c r="I4" s="109"/>
    </row>
    <row r="5" spans="1:13" x14ac:dyDescent="0.3">
      <c r="A5" s="107"/>
      <c r="B5" s="108"/>
      <c r="C5" s="111"/>
      <c r="D5" s="257" t="s">
        <v>29</v>
      </c>
      <c r="E5" s="257"/>
      <c r="F5" s="256" t="str">
        <f>IF('Assessment Workbook'!F6="","[Assessment Date]",'Assessment Workbook'!F6)</f>
        <v>Assessment Date:</v>
      </c>
      <c r="G5" s="256"/>
      <c r="H5" s="111"/>
      <c r="I5" s="109"/>
    </row>
    <row r="6" spans="1:13" x14ac:dyDescent="0.3">
      <c r="A6" s="107"/>
      <c r="B6" s="108"/>
      <c r="C6" s="111"/>
      <c r="D6" s="257" t="s">
        <v>36</v>
      </c>
      <c r="E6" s="257"/>
      <c r="F6" s="256">
        <f ca="1">TODAY()</f>
        <v>45489</v>
      </c>
      <c r="G6" s="256"/>
      <c r="H6" s="111"/>
      <c r="I6" s="109"/>
    </row>
    <row r="7" spans="1:13" x14ac:dyDescent="0.3">
      <c r="A7" s="107"/>
      <c r="B7" s="257" t="s">
        <v>55</v>
      </c>
      <c r="C7" s="257"/>
      <c r="D7" s="257"/>
      <c r="E7" s="257"/>
      <c r="F7" s="258"/>
      <c r="G7" s="259"/>
      <c r="H7" s="111"/>
      <c r="I7" s="109"/>
      <c r="M7" t="s">
        <v>37</v>
      </c>
    </row>
    <row r="8" spans="1:13" x14ac:dyDescent="0.3">
      <c r="A8" s="107"/>
      <c r="B8" s="108"/>
      <c r="C8" s="111"/>
      <c r="D8" s="257"/>
      <c r="E8" s="257"/>
      <c r="F8" s="260"/>
      <c r="G8" s="260"/>
      <c r="H8" s="111"/>
      <c r="I8" s="109"/>
    </row>
    <row r="9" spans="1:13" ht="40.200000000000003" customHeight="1" x14ac:dyDescent="0.35">
      <c r="A9" s="269"/>
      <c r="B9" s="270"/>
      <c r="C9" s="270"/>
      <c r="D9" s="270"/>
      <c r="E9" s="270"/>
      <c r="F9" s="270"/>
      <c r="G9" s="270"/>
      <c r="H9" s="270"/>
      <c r="I9" s="271"/>
    </row>
    <row r="10" spans="1:13" ht="18" x14ac:dyDescent="0.35">
      <c r="A10" s="237" t="s">
        <v>33</v>
      </c>
      <c r="B10" s="238"/>
      <c r="C10" s="238"/>
      <c r="D10" s="238"/>
      <c r="E10" s="238"/>
      <c r="F10" s="238"/>
      <c r="G10" s="238"/>
      <c r="H10" s="238"/>
      <c r="I10" s="239"/>
    </row>
    <row r="11" spans="1:13" ht="78" customHeight="1" x14ac:dyDescent="0.3">
      <c r="A11" s="240" t="s">
        <v>114</v>
      </c>
      <c r="B11" s="241"/>
      <c r="C11" s="241"/>
      <c r="D11" s="241"/>
      <c r="E11" s="242"/>
      <c r="F11" s="242"/>
      <c r="G11" s="242"/>
      <c r="H11" s="242"/>
      <c r="I11" s="243"/>
    </row>
    <row r="12" spans="1:13" ht="25.2" customHeight="1" x14ac:dyDescent="0.3">
      <c r="A12" s="116"/>
      <c r="B12" s="117"/>
      <c r="C12" s="117"/>
      <c r="D12" s="117"/>
      <c r="E12" s="117"/>
      <c r="F12" s="117"/>
      <c r="G12" s="117"/>
      <c r="H12" s="117"/>
      <c r="I12" s="118"/>
    </row>
    <row r="13" spans="1:13" ht="15.75" customHeight="1" x14ac:dyDescent="0.3">
      <c r="A13" s="116"/>
      <c r="B13" s="117"/>
      <c r="C13" s="117"/>
      <c r="D13" s="117"/>
      <c r="E13" s="117"/>
      <c r="F13" s="117"/>
      <c r="G13" s="117"/>
      <c r="H13" s="117"/>
      <c r="I13" s="118"/>
    </row>
    <row r="14" spans="1:13" ht="18" x14ac:dyDescent="0.35">
      <c r="A14" s="237" t="s">
        <v>31</v>
      </c>
      <c r="B14" s="238"/>
      <c r="C14" s="238"/>
      <c r="D14" s="238"/>
      <c r="E14" s="238"/>
      <c r="F14" s="238"/>
      <c r="G14" s="238"/>
      <c r="H14" s="238"/>
      <c r="I14" s="239"/>
    </row>
    <row r="15" spans="1:13" ht="100.2" customHeight="1" x14ac:dyDescent="0.3">
      <c r="A15" s="249" t="str">
        <f>CONCATENATE("This Cybersecurity Risk Mitigation Plan documents actions ", F4," is taking or intends to take to address cybersecurity risks.", " The actions in this plan are responsive to the cybersecurity risk assessment conducted using the EPA Cybersecurity Checklist (the Checklist). The table below includes all questions from the Checklist where ",F4," representatives responded either 'No' or 'In Progress' during the assessment.")</f>
        <v>This Cybersecurity Risk Mitigation Plan documents actions Utility ID: is taking or intends to take to address cybersecurity risks. The actions in this plan are responsive to the cybersecurity risk assessment conducted using the EPA Cybersecurity Checklist (the Checklist). The table below includes all questions from the Checklist where Utility ID: representatives responded either 'No' or 'In Progress' during the assessment.</v>
      </c>
      <c r="B15" s="250"/>
      <c r="C15" s="250"/>
      <c r="D15" s="250"/>
      <c r="E15" s="250"/>
      <c r="F15" s="250"/>
      <c r="G15" s="254"/>
      <c r="H15" s="254"/>
      <c r="I15" s="255"/>
    </row>
    <row r="16" spans="1:13" ht="36" customHeight="1" x14ac:dyDescent="0.3">
      <c r="A16" s="275" t="s">
        <v>34</v>
      </c>
      <c r="B16" s="246"/>
      <c r="C16" s="246"/>
      <c r="D16" s="246"/>
      <c r="E16" s="246"/>
      <c r="F16" s="246"/>
      <c r="G16" s="246"/>
      <c r="H16" s="246"/>
      <c r="I16" s="276"/>
    </row>
    <row r="17" spans="1:10" ht="215.4" customHeight="1" x14ac:dyDescent="0.3">
      <c r="A17" s="277" t="s">
        <v>128</v>
      </c>
      <c r="B17" s="278"/>
      <c r="C17" s="278"/>
      <c r="D17" s="278"/>
      <c r="E17" s="278"/>
      <c r="F17" s="278"/>
      <c r="G17" s="279"/>
      <c r="H17" s="279"/>
      <c r="I17" s="280"/>
      <c r="J17" s="4"/>
    </row>
    <row r="18" spans="1:10" ht="33.6" customHeight="1" x14ac:dyDescent="0.3">
      <c r="A18" s="272" t="s">
        <v>72</v>
      </c>
      <c r="B18" s="273"/>
      <c r="C18" s="273"/>
      <c r="D18" s="273"/>
      <c r="E18" s="273"/>
      <c r="F18" s="273"/>
      <c r="G18" s="273"/>
      <c r="H18" s="273"/>
      <c r="I18" s="274"/>
      <c r="J18" s="4"/>
    </row>
    <row r="19" spans="1:10" ht="5.0999999999999996" customHeight="1" x14ac:dyDescent="0.3">
      <c r="A19" s="119"/>
      <c r="B19" s="120"/>
      <c r="C19" s="120"/>
      <c r="D19" s="120"/>
      <c r="E19" s="120"/>
      <c r="F19" s="120"/>
      <c r="G19" s="120"/>
      <c r="H19" s="120"/>
      <c r="I19" s="121"/>
      <c r="J19" s="4"/>
    </row>
    <row r="20" spans="1:10" ht="39" customHeight="1" x14ac:dyDescent="0.3">
      <c r="A20" s="263" t="s">
        <v>227</v>
      </c>
      <c r="B20" s="264"/>
      <c r="C20" s="264"/>
      <c r="D20" s="264"/>
      <c r="E20" s="264"/>
      <c r="F20" s="264"/>
      <c r="G20" s="264"/>
      <c r="H20" s="264"/>
      <c r="I20" s="265"/>
      <c r="J20" s="4"/>
    </row>
    <row r="21" spans="1:10" ht="54.9" customHeight="1" x14ac:dyDescent="0.3">
      <c r="A21" s="281" t="str">
        <f>IFERROR(INDEX(DataTable[Topic],MATCH(B21,DataTable[Checklist Number],0)),"")</f>
        <v/>
      </c>
      <c r="B21" s="253" t="str">
        <f>IF(_ChecklistNumbers!A6="","",_ChecklistNumbers!A6)</f>
        <v/>
      </c>
      <c r="C21" s="266" t="s">
        <v>40</v>
      </c>
      <c r="D21" s="266"/>
      <c r="E21" s="266"/>
      <c r="F21" s="266"/>
      <c r="G21" s="248" t="str">
        <f>IF(_DataTable!O1="Changed","Assessment Workbook has changed!" &amp; CHAR(10) &amp; CHAR(10) &amp; "Click 'Refresh All' in the 'Data' tab of the Excel Ribbon to update the RMP",IF(_Question!A6="","",_Question!A6))</f>
        <v/>
      </c>
      <c r="H21" s="248"/>
      <c r="I21" s="284"/>
    </row>
    <row r="22" spans="1:10" ht="54.9" customHeight="1" x14ac:dyDescent="0.3">
      <c r="A22" s="281"/>
      <c r="B22" s="253"/>
      <c r="C22" s="266" t="s">
        <v>44</v>
      </c>
      <c r="D22" s="266"/>
      <c r="E22" s="266"/>
      <c r="F22" s="266"/>
      <c r="G22" s="282" t="str">
        <f>IF(_DataTable!O1="Changed","Assessment Workbook has changed!" &amp; CHAR(10) &amp; CHAR(10) &amp; "Click 'Refresh All' in the 'Data' tab of the Excel Ribbon to update the RMP",IF(_Recommendation!A6="","",_Recommendation!A6))</f>
        <v/>
      </c>
      <c r="H22" s="282"/>
      <c r="I22" s="283"/>
    </row>
    <row r="23" spans="1:10" ht="18" customHeight="1" x14ac:dyDescent="0.3">
      <c r="A23" s="281"/>
      <c r="B23" s="253"/>
      <c r="C23" s="266" t="s">
        <v>41</v>
      </c>
      <c r="D23" s="266"/>
      <c r="E23" s="266"/>
      <c r="F23" s="266"/>
      <c r="G23" s="261"/>
      <c r="H23" s="261"/>
      <c r="I23" s="262"/>
    </row>
    <row r="24" spans="1:10" ht="18" customHeight="1" x14ac:dyDescent="0.3">
      <c r="A24" s="281"/>
      <c r="B24" s="253"/>
      <c r="C24" s="266" t="s">
        <v>42</v>
      </c>
      <c r="D24" s="266"/>
      <c r="E24" s="266"/>
      <c r="F24" s="266"/>
      <c r="G24" s="261"/>
      <c r="H24" s="261"/>
      <c r="I24" s="262"/>
    </row>
    <row r="25" spans="1:10" ht="18" customHeight="1" x14ac:dyDescent="0.3">
      <c r="A25" s="281"/>
      <c r="B25" s="253"/>
      <c r="C25" s="266" t="s">
        <v>126</v>
      </c>
      <c r="D25" s="266"/>
      <c r="E25" s="266"/>
      <c r="F25" s="266"/>
      <c r="G25" s="261"/>
      <c r="H25" s="261"/>
      <c r="I25" s="262"/>
    </row>
    <row r="26" spans="1:10" ht="18" customHeight="1" x14ac:dyDescent="0.3">
      <c r="A26" s="281"/>
      <c r="B26" s="253"/>
      <c r="C26" s="266" t="s">
        <v>43</v>
      </c>
      <c r="D26" s="266"/>
      <c r="E26" s="266"/>
      <c r="F26" s="266"/>
      <c r="G26" s="261"/>
      <c r="H26" s="261"/>
      <c r="I26" s="262"/>
    </row>
    <row r="27" spans="1:10" ht="50.1" customHeight="1" x14ac:dyDescent="0.3">
      <c r="A27" s="281"/>
      <c r="B27" s="253"/>
      <c r="C27" s="266" t="s">
        <v>127</v>
      </c>
      <c r="D27" s="266"/>
      <c r="E27" s="266"/>
      <c r="F27" s="266"/>
      <c r="G27" s="267" t="str">
        <f>IF(_DataTable!O1="Changed","Assessment Workbook has changed!"&amp;CHAR(10)&amp;CHAR(10)&amp;"Click 'Refresh All' in the 'Data' tab of the Excel Ribbon to update the RMP",IF(IF(ISNUMBER(SEARCH("No WWS Notes for",_WWSNotes!A6))=TRUE,"",_WWSNotes!A6)=0,"",IF(ISNUMBER(SEARCH("No WWS Notes for",_WWSNotes!A6))=TRUE,"",_WWSNotes!A6)))</f>
        <v/>
      </c>
      <c r="H27" s="267"/>
      <c r="I27" s="268"/>
    </row>
    <row r="28" spans="1:10" ht="54.9" customHeight="1" x14ac:dyDescent="0.3">
      <c r="A28" s="281" t="str">
        <f>IFERROR(INDEX(DataTable[Topic],MATCH(B28,DataTable[Checklist Number],0)),"")</f>
        <v/>
      </c>
      <c r="B28" s="253" t="str">
        <f>IF(_ChecklistNumbers!A7="","",_ChecklistNumbers!A7)</f>
        <v/>
      </c>
      <c r="C28" s="266" t="s">
        <v>40</v>
      </c>
      <c r="D28" s="266"/>
      <c r="E28" s="266"/>
      <c r="F28" s="266"/>
      <c r="G28" s="248" t="str">
        <f>IF(_Question!A7="","",_Question!A7)</f>
        <v/>
      </c>
      <c r="H28" s="248"/>
      <c r="I28" s="284"/>
    </row>
    <row r="29" spans="1:10" ht="54.9" customHeight="1" x14ac:dyDescent="0.3">
      <c r="A29" s="281"/>
      <c r="B29" s="253"/>
      <c r="C29" s="266" t="s">
        <v>44</v>
      </c>
      <c r="D29" s="266"/>
      <c r="E29" s="266"/>
      <c r="F29" s="266"/>
      <c r="G29" s="282" t="str">
        <f>IF(_Recommendation!A7="","",_Recommendation!A7)</f>
        <v/>
      </c>
      <c r="H29" s="282"/>
      <c r="I29" s="283"/>
    </row>
    <row r="30" spans="1:10" ht="18" customHeight="1" x14ac:dyDescent="0.3">
      <c r="A30" s="281"/>
      <c r="B30" s="253"/>
      <c r="C30" s="266" t="s">
        <v>41</v>
      </c>
      <c r="D30" s="266"/>
      <c r="E30" s="266"/>
      <c r="F30" s="266"/>
      <c r="G30" s="261"/>
      <c r="H30" s="261"/>
      <c r="I30" s="262"/>
    </row>
    <row r="31" spans="1:10" ht="18" customHeight="1" x14ac:dyDescent="0.3">
      <c r="A31" s="281"/>
      <c r="B31" s="253"/>
      <c r="C31" s="266" t="s">
        <v>42</v>
      </c>
      <c r="D31" s="266"/>
      <c r="E31" s="266"/>
      <c r="F31" s="266"/>
      <c r="G31" s="261"/>
      <c r="H31" s="261"/>
      <c r="I31" s="262"/>
    </row>
    <row r="32" spans="1:10" ht="18" customHeight="1" x14ac:dyDescent="0.3">
      <c r="A32" s="281"/>
      <c r="B32" s="253"/>
      <c r="C32" s="266" t="s">
        <v>126</v>
      </c>
      <c r="D32" s="266"/>
      <c r="E32" s="266"/>
      <c r="F32" s="266"/>
      <c r="G32" s="261"/>
      <c r="H32" s="261"/>
      <c r="I32" s="262"/>
    </row>
    <row r="33" spans="1:9" ht="18" customHeight="1" x14ac:dyDescent="0.3">
      <c r="A33" s="281"/>
      <c r="B33" s="253"/>
      <c r="C33" s="266" t="s">
        <v>43</v>
      </c>
      <c r="D33" s="266"/>
      <c r="E33" s="266"/>
      <c r="F33" s="266"/>
      <c r="G33" s="261"/>
      <c r="H33" s="261"/>
      <c r="I33" s="262"/>
    </row>
    <row r="34" spans="1:9" ht="50.1" customHeight="1" x14ac:dyDescent="0.3">
      <c r="A34" s="281"/>
      <c r="B34" s="253"/>
      <c r="C34" s="266" t="s">
        <v>127</v>
      </c>
      <c r="D34" s="266"/>
      <c r="E34" s="266"/>
      <c r="F34" s="266"/>
      <c r="G34" s="267" t="str">
        <f>IF(IF(ISNUMBER(SEARCH("No WWS Notes for",_WWSNotes!A7))=TRUE,"",_WWSNotes!A7)=0,"",IF(ISNUMBER(SEARCH("No WWS Notes for",_WWSNotes!A7))=TRUE,"",_WWSNotes!A7))</f>
        <v/>
      </c>
      <c r="H34" s="267"/>
      <c r="I34" s="268"/>
    </row>
    <row r="35" spans="1:9" ht="54.9" customHeight="1" x14ac:dyDescent="0.3">
      <c r="A35" s="281" t="str">
        <f>IFERROR(INDEX(DataTable[Topic],MATCH(B35,DataTable[Checklist Number],0)),"")</f>
        <v/>
      </c>
      <c r="B35" s="253" t="str">
        <f>IF(_ChecklistNumbers!A8="","",_ChecklistNumbers!A8)</f>
        <v/>
      </c>
      <c r="C35" s="266" t="s">
        <v>40</v>
      </c>
      <c r="D35" s="266"/>
      <c r="E35" s="266"/>
      <c r="F35" s="266"/>
      <c r="G35" s="248" t="str">
        <f>IF(_Question!A8="","",_Question!A8)</f>
        <v/>
      </c>
      <c r="H35" s="248"/>
      <c r="I35" s="284"/>
    </row>
    <row r="36" spans="1:9" ht="54.9" customHeight="1" x14ac:dyDescent="0.3">
      <c r="A36" s="281"/>
      <c r="B36" s="253"/>
      <c r="C36" s="266" t="s">
        <v>44</v>
      </c>
      <c r="D36" s="266"/>
      <c r="E36" s="266"/>
      <c r="F36" s="266"/>
      <c r="G36" s="282" t="str">
        <f>IF(_Recommendation!A8="","",_Recommendation!A8)</f>
        <v/>
      </c>
      <c r="H36" s="282"/>
      <c r="I36" s="283"/>
    </row>
    <row r="37" spans="1:9" ht="18" customHeight="1" x14ac:dyDescent="0.3">
      <c r="A37" s="281"/>
      <c r="B37" s="253"/>
      <c r="C37" s="266" t="s">
        <v>41</v>
      </c>
      <c r="D37" s="266"/>
      <c r="E37" s="266"/>
      <c r="F37" s="266"/>
      <c r="G37" s="261"/>
      <c r="H37" s="261"/>
      <c r="I37" s="262"/>
    </row>
    <row r="38" spans="1:9" ht="18" customHeight="1" x14ac:dyDescent="0.3">
      <c r="A38" s="281"/>
      <c r="B38" s="253"/>
      <c r="C38" s="266" t="s">
        <v>42</v>
      </c>
      <c r="D38" s="266"/>
      <c r="E38" s="266"/>
      <c r="F38" s="266"/>
      <c r="G38" s="261"/>
      <c r="H38" s="261"/>
      <c r="I38" s="262"/>
    </row>
    <row r="39" spans="1:9" ht="18" customHeight="1" x14ac:dyDescent="0.3">
      <c r="A39" s="281"/>
      <c r="B39" s="253"/>
      <c r="C39" s="266" t="s">
        <v>126</v>
      </c>
      <c r="D39" s="266"/>
      <c r="E39" s="266"/>
      <c r="F39" s="266"/>
      <c r="G39" s="261"/>
      <c r="H39" s="261"/>
      <c r="I39" s="262"/>
    </row>
    <row r="40" spans="1:9" ht="18" customHeight="1" x14ac:dyDescent="0.3">
      <c r="A40" s="281"/>
      <c r="B40" s="253"/>
      <c r="C40" s="266" t="s">
        <v>43</v>
      </c>
      <c r="D40" s="266"/>
      <c r="E40" s="266"/>
      <c r="F40" s="266"/>
      <c r="G40" s="261"/>
      <c r="H40" s="261"/>
      <c r="I40" s="262"/>
    </row>
    <row r="41" spans="1:9" ht="50.1" customHeight="1" x14ac:dyDescent="0.3">
      <c r="A41" s="281"/>
      <c r="B41" s="253"/>
      <c r="C41" s="266" t="s">
        <v>127</v>
      </c>
      <c r="D41" s="266"/>
      <c r="E41" s="266"/>
      <c r="F41" s="266"/>
      <c r="G41" s="267" t="str">
        <f>IF(IF(ISNUMBER(SEARCH("No WWS Notes for",_WWSNotes!A8))=TRUE,"",_WWSNotes!A8)=0,"",IF(ISNUMBER(SEARCH("No WWS Notes for",_WWSNotes!A8))=TRUE,"",_WWSNotes!A8))</f>
        <v/>
      </c>
      <c r="H41" s="267"/>
      <c r="I41" s="268"/>
    </row>
    <row r="42" spans="1:9" ht="54.9" customHeight="1" x14ac:dyDescent="0.3">
      <c r="A42" s="281" t="str">
        <f>IFERROR(INDEX(DataTable[Topic],MATCH(B42,DataTable[Checklist Number],0)),"")</f>
        <v/>
      </c>
      <c r="B42" s="253" t="str">
        <f>IF(_ChecklistNumbers!A9="","",_ChecklistNumbers!A9)</f>
        <v/>
      </c>
      <c r="C42" s="266" t="s">
        <v>40</v>
      </c>
      <c r="D42" s="266"/>
      <c r="E42" s="266"/>
      <c r="F42" s="266"/>
      <c r="G42" s="248" t="str">
        <f>IF(_Question!A9="","",_Question!A9)</f>
        <v/>
      </c>
      <c r="H42" s="248"/>
      <c r="I42" s="284"/>
    </row>
    <row r="43" spans="1:9" ht="54.9" customHeight="1" x14ac:dyDescent="0.3">
      <c r="A43" s="281"/>
      <c r="B43" s="253"/>
      <c r="C43" s="266" t="s">
        <v>44</v>
      </c>
      <c r="D43" s="266"/>
      <c r="E43" s="266"/>
      <c r="F43" s="266"/>
      <c r="G43" s="282" t="str">
        <f>IF(_Recommendation!A9="","",_Recommendation!A9)</f>
        <v/>
      </c>
      <c r="H43" s="282"/>
      <c r="I43" s="283"/>
    </row>
    <row r="44" spans="1:9" ht="18" customHeight="1" x14ac:dyDescent="0.3">
      <c r="A44" s="281"/>
      <c r="B44" s="253"/>
      <c r="C44" s="266" t="s">
        <v>41</v>
      </c>
      <c r="D44" s="266"/>
      <c r="E44" s="266"/>
      <c r="F44" s="266"/>
      <c r="G44" s="261"/>
      <c r="H44" s="261"/>
      <c r="I44" s="262"/>
    </row>
    <row r="45" spans="1:9" ht="18" customHeight="1" x14ac:dyDescent="0.3">
      <c r="A45" s="281"/>
      <c r="B45" s="253"/>
      <c r="C45" s="266" t="s">
        <v>42</v>
      </c>
      <c r="D45" s="266"/>
      <c r="E45" s="266"/>
      <c r="F45" s="266"/>
      <c r="G45" s="261"/>
      <c r="H45" s="261"/>
      <c r="I45" s="262"/>
    </row>
    <row r="46" spans="1:9" ht="18" customHeight="1" x14ac:dyDescent="0.3">
      <c r="A46" s="281"/>
      <c r="B46" s="253"/>
      <c r="C46" s="266" t="s">
        <v>126</v>
      </c>
      <c r="D46" s="266"/>
      <c r="E46" s="266"/>
      <c r="F46" s="266"/>
      <c r="G46" s="261"/>
      <c r="H46" s="261"/>
      <c r="I46" s="262"/>
    </row>
    <row r="47" spans="1:9" ht="18" customHeight="1" x14ac:dyDescent="0.3">
      <c r="A47" s="281"/>
      <c r="B47" s="253"/>
      <c r="C47" s="266" t="s">
        <v>43</v>
      </c>
      <c r="D47" s="266"/>
      <c r="E47" s="266"/>
      <c r="F47" s="266"/>
      <c r="G47" s="261"/>
      <c r="H47" s="261"/>
      <c r="I47" s="262"/>
    </row>
    <row r="48" spans="1:9" ht="50.1" customHeight="1" x14ac:dyDescent="0.3">
      <c r="A48" s="281"/>
      <c r="B48" s="253"/>
      <c r="C48" s="266" t="s">
        <v>127</v>
      </c>
      <c r="D48" s="266"/>
      <c r="E48" s="266"/>
      <c r="F48" s="266"/>
      <c r="G48" s="267" t="str">
        <f>IF(IF(ISNUMBER(SEARCH("No WWS Notes for",_WWSNotes!A9))=TRUE,"",_WWSNotes!A9)=0,"",IF(ISNUMBER(SEARCH("No WWS Notes for",_WWSNotes!A9))=TRUE,"",_WWSNotes!A9))</f>
        <v/>
      </c>
      <c r="H48" s="267"/>
      <c r="I48" s="268"/>
    </row>
    <row r="49" spans="1:9" ht="54.9" customHeight="1" x14ac:dyDescent="0.3">
      <c r="A49" s="281" t="str">
        <f>IFERROR(INDEX(DataTable[Topic],MATCH(B49,DataTable[Checklist Number],0)),"")</f>
        <v/>
      </c>
      <c r="B49" s="253" t="str">
        <f>IF(_ChecklistNumbers!A10="","",_ChecklistNumbers!A10)</f>
        <v/>
      </c>
      <c r="C49" s="266" t="s">
        <v>40</v>
      </c>
      <c r="D49" s="266"/>
      <c r="E49" s="266"/>
      <c r="F49" s="266"/>
      <c r="G49" s="248" t="str">
        <f>IF(_Question!A10="","",_Question!A10)</f>
        <v/>
      </c>
      <c r="H49" s="248"/>
      <c r="I49" s="284"/>
    </row>
    <row r="50" spans="1:9" ht="54.9" customHeight="1" x14ac:dyDescent="0.3">
      <c r="A50" s="281"/>
      <c r="B50" s="253"/>
      <c r="C50" s="266" t="s">
        <v>44</v>
      </c>
      <c r="D50" s="266"/>
      <c r="E50" s="266"/>
      <c r="F50" s="266"/>
      <c r="G50" s="282" t="str">
        <f>IF(_Recommendation!A10="","",_Recommendation!A10)</f>
        <v/>
      </c>
      <c r="H50" s="282"/>
      <c r="I50" s="283"/>
    </row>
    <row r="51" spans="1:9" ht="18" customHeight="1" x14ac:dyDescent="0.3">
      <c r="A51" s="281"/>
      <c r="B51" s="253"/>
      <c r="C51" s="266" t="s">
        <v>41</v>
      </c>
      <c r="D51" s="266"/>
      <c r="E51" s="266"/>
      <c r="F51" s="266"/>
      <c r="G51" s="261"/>
      <c r="H51" s="261"/>
      <c r="I51" s="262"/>
    </row>
    <row r="52" spans="1:9" ht="18" customHeight="1" x14ac:dyDescent="0.3">
      <c r="A52" s="281"/>
      <c r="B52" s="253"/>
      <c r="C52" s="266" t="s">
        <v>42</v>
      </c>
      <c r="D52" s="266"/>
      <c r="E52" s="266"/>
      <c r="F52" s="266"/>
      <c r="G52" s="261"/>
      <c r="H52" s="261"/>
      <c r="I52" s="262"/>
    </row>
    <row r="53" spans="1:9" ht="18" customHeight="1" x14ac:dyDescent="0.3">
      <c r="A53" s="281"/>
      <c r="B53" s="253"/>
      <c r="C53" s="266" t="s">
        <v>126</v>
      </c>
      <c r="D53" s="266"/>
      <c r="E53" s="266"/>
      <c r="F53" s="266"/>
      <c r="G53" s="261"/>
      <c r="H53" s="261"/>
      <c r="I53" s="262"/>
    </row>
    <row r="54" spans="1:9" ht="18" customHeight="1" x14ac:dyDescent="0.3">
      <c r="A54" s="281"/>
      <c r="B54" s="253"/>
      <c r="C54" s="266" t="s">
        <v>43</v>
      </c>
      <c r="D54" s="266"/>
      <c r="E54" s="266"/>
      <c r="F54" s="266"/>
      <c r="G54" s="261"/>
      <c r="H54" s="261"/>
      <c r="I54" s="262"/>
    </row>
    <row r="55" spans="1:9" ht="50.1" customHeight="1" x14ac:dyDescent="0.3">
      <c r="A55" s="281"/>
      <c r="B55" s="253"/>
      <c r="C55" s="266" t="s">
        <v>127</v>
      </c>
      <c r="D55" s="266"/>
      <c r="E55" s="266"/>
      <c r="F55" s="266"/>
      <c r="G55" s="267" t="str">
        <f>IF(IF(ISNUMBER(SEARCH("No WWS Notes for",_WWSNotes!A10))=TRUE,"",_WWSNotes!A10)=0,"",IF(ISNUMBER(SEARCH("No WWS Notes for",_WWSNotes!A10))=TRUE,"",_WWSNotes!A10))</f>
        <v/>
      </c>
      <c r="H55" s="267"/>
      <c r="I55" s="268"/>
    </row>
    <row r="56" spans="1:9" ht="54.9" customHeight="1" x14ac:dyDescent="0.3">
      <c r="A56" s="281" t="str">
        <f>IFERROR(INDEX(DataTable[Topic],MATCH(B56,DataTable[Checklist Number],0)),"")</f>
        <v/>
      </c>
      <c r="B56" s="253" t="str">
        <f>IF(_ChecklistNumbers!A11="","",_ChecklistNumbers!A11)</f>
        <v/>
      </c>
      <c r="C56" s="266" t="s">
        <v>40</v>
      </c>
      <c r="D56" s="266"/>
      <c r="E56" s="266"/>
      <c r="F56" s="266"/>
      <c r="G56" s="248" t="str">
        <f>IF(_Question!A11="","",_Question!A11)</f>
        <v/>
      </c>
      <c r="H56" s="248"/>
      <c r="I56" s="284"/>
    </row>
    <row r="57" spans="1:9" ht="54.9" customHeight="1" x14ac:dyDescent="0.3">
      <c r="A57" s="281"/>
      <c r="B57" s="253"/>
      <c r="C57" s="266" t="s">
        <v>44</v>
      </c>
      <c r="D57" s="266"/>
      <c r="E57" s="266"/>
      <c r="F57" s="266"/>
      <c r="G57" s="282" t="str">
        <f>IF(_Recommendation!A11="","",_Recommendation!A11)</f>
        <v/>
      </c>
      <c r="H57" s="282"/>
      <c r="I57" s="283"/>
    </row>
    <row r="58" spans="1:9" ht="18" customHeight="1" x14ac:dyDescent="0.3">
      <c r="A58" s="281"/>
      <c r="B58" s="253"/>
      <c r="C58" s="266" t="s">
        <v>41</v>
      </c>
      <c r="D58" s="266"/>
      <c r="E58" s="266"/>
      <c r="F58" s="266"/>
      <c r="G58" s="261"/>
      <c r="H58" s="261"/>
      <c r="I58" s="262"/>
    </row>
    <row r="59" spans="1:9" ht="18" customHeight="1" x14ac:dyDescent="0.3">
      <c r="A59" s="281"/>
      <c r="B59" s="253"/>
      <c r="C59" s="266" t="s">
        <v>42</v>
      </c>
      <c r="D59" s="266"/>
      <c r="E59" s="266"/>
      <c r="F59" s="266"/>
      <c r="G59" s="261"/>
      <c r="H59" s="261"/>
      <c r="I59" s="262"/>
    </row>
    <row r="60" spans="1:9" ht="18" customHeight="1" x14ac:dyDescent="0.3">
      <c r="A60" s="281"/>
      <c r="B60" s="253"/>
      <c r="C60" s="266" t="s">
        <v>126</v>
      </c>
      <c r="D60" s="266"/>
      <c r="E60" s="266"/>
      <c r="F60" s="266"/>
      <c r="G60" s="261"/>
      <c r="H60" s="261"/>
      <c r="I60" s="262"/>
    </row>
    <row r="61" spans="1:9" ht="18" customHeight="1" x14ac:dyDescent="0.3">
      <c r="A61" s="281"/>
      <c r="B61" s="253"/>
      <c r="C61" s="266" t="s">
        <v>43</v>
      </c>
      <c r="D61" s="266"/>
      <c r="E61" s="266"/>
      <c r="F61" s="266"/>
      <c r="G61" s="261"/>
      <c r="H61" s="261"/>
      <c r="I61" s="262"/>
    </row>
    <row r="62" spans="1:9" ht="50.1" customHeight="1" x14ac:dyDescent="0.3">
      <c r="A62" s="281"/>
      <c r="B62" s="253"/>
      <c r="C62" s="266" t="s">
        <v>127</v>
      </c>
      <c r="D62" s="266"/>
      <c r="E62" s="266"/>
      <c r="F62" s="266"/>
      <c r="G62" s="267" t="str">
        <f>IF(IF(ISNUMBER(SEARCH("No WWS Notes for",_WWSNotes!A11))=TRUE,"",_WWSNotes!A11)=0,"",IF(ISNUMBER(SEARCH("No WWS Notes for",_WWSNotes!A11))=TRUE,"",_WWSNotes!A11))</f>
        <v/>
      </c>
      <c r="H62" s="267"/>
      <c r="I62" s="268"/>
    </row>
    <row r="63" spans="1:9" ht="54.9" customHeight="1" x14ac:dyDescent="0.3">
      <c r="A63" s="281" t="str">
        <f>IFERROR(INDEX(DataTable[Topic],MATCH(B63,DataTable[Checklist Number],0)),"")</f>
        <v/>
      </c>
      <c r="B63" s="253" t="str">
        <f>IF(_ChecklistNumbers!A12="","",_ChecklistNumbers!A12)</f>
        <v/>
      </c>
      <c r="C63" s="266" t="s">
        <v>40</v>
      </c>
      <c r="D63" s="266"/>
      <c r="E63" s="266"/>
      <c r="F63" s="266"/>
      <c r="G63" s="248" t="str">
        <f>IF(_Question!A12="","",_Question!A12)</f>
        <v/>
      </c>
      <c r="H63" s="248"/>
      <c r="I63" s="284"/>
    </row>
    <row r="64" spans="1:9" ht="54.9" customHeight="1" x14ac:dyDescent="0.3">
      <c r="A64" s="281"/>
      <c r="B64" s="253"/>
      <c r="C64" s="266" t="s">
        <v>44</v>
      </c>
      <c r="D64" s="266"/>
      <c r="E64" s="266"/>
      <c r="F64" s="266"/>
      <c r="G64" s="282" t="str">
        <f>IF(_Recommendation!A12="","",_Recommendation!A12)</f>
        <v/>
      </c>
      <c r="H64" s="282"/>
      <c r="I64" s="283"/>
    </row>
    <row r="65" spans="1:9" ht="18" customHeight="1" x14ac:dyDescent="0.3">
      <c r="A65" s="281"/>
      <c r="B65" s="253"/>
      <c r="C65" s="266" t="s">
        <v>41</v>
      </c>
      <c r="D65" s="266"/>
      <c r="E65" s="266"/>
      <c r="F65" s="266"/>
      <c r="G65" s="261"/>
      <c r="H65" s="261"/>
      <c r="I65" s="262"/>
    </row>
    <row r="66" spans="1:9" ht="18" customHeight="1" x14ac:dyDescent="0.3">
      <c r="A66" s="281"/>
      <c r="B66" s="253"/>
      <c r="C66" s="266" t="s">
        <v>42</v>
      </c>
      <c r="D66" s="266"/>
      <c r="E66" s="266"/>
      <c r="F66" s="266"/>
      <c r="G66" s="261"/>
      <c r="H66" s="261"/>
      <c r="I66" s="262"/>
    </row>
    <row r="67" spans="1:9" ht="18" customHeight="1" x14ac:dyDescent="0.3">
      <c r="A67" s="281"/>
      <c r="B67" s="253"/>
      <c r="C67" s="266" t="s">
        <v>126</v>
      </c>
      <c r="D67" s="266"/>
      <c r="E67" s="266"/>
      <c r="F67" s="266"/>
      <c r="G67" s="261"/>
      <c r="H67" s="261"/>
      <c r="I67" s="262"/>
    </row>
    <row r="68" spans="1:9" ht="18" customHeight="1" x14ac:dyDescent="0.3">
      <c r="A68" s="281"/>
      <c r="B68" s="253"/>
      <c r="C68" s="266" t="s">
        <v>43</v>
      </c>
      <c r="D68" s="266"/>
      <c r="E68" s="266"/>
      <c r="F68" s="266"/>
      <c r="G68" s="261"/>
      <c r="H68" s="261"/>
      <c r="I68" s="262"/>
    </row>
    <row r="69" spans="1:9" ht="50.1" customHeight="1" x14ac:dyDescent="0.3">
      <c r="A69" s="281"/>
      <c r="B69" s="253"/>
      <c r="C69" s="266" t="s">
        <v>127</v>
      </c>
      <c r="D69" s="266"/>
      <c r="E69" s="266"/>
      <c r="F69" s="266"/>
      <c r="G69" s="267" t="str">
        <f>IF(IF(ISNUMBER(SEARCH("No WWS Notes for",_WWSNotes!A12))=TRUE,"",_WWSNotes!A12)=0,"",IF(ISNUMBER(SEARCH("No WWS Notes for",_WWSNotes!A12))=TRUE,"",_WWSNotes!A12))</f>
        <v/>
      </c>
      <c r="H69" s="267"/>
      <c r="I69" s="268"/>
    </row>
    <row r="70" spans="1:9" ht="54.9" customHeight="1" x14ac:dyDescent="0.3">
      <c r="A70" s="281" t="str">
        <f>IFERROR(INDEX(DataTable[Topic],MATCH(B70,DataTable[Checklist Number],0)),"")</f>
        <v/>
      </c>
      <c r="B70" s="253" t="str">
        <f>IF(_ChecklistNumbers!A13="","",_ChecklistNumbers!A13)</f>
        <v/>
      </c>
      <c r="C70" s="266" t="s">
        <v>40</v>
      </c>
      <c r="D70" s="266"/>
      <c r="E70" s="266"/>
      <c r="F70" s="266"/>
      <c r="G70" s="248" t="str">
        <f>IF(_Question!A13="","",_Question!A13)</f>
        <v/>
      </c>
      <c r="H70" s="248"/>
      <c r="I70" s="284"/>
    </row>
    <row r="71" spans="1:9" ht="54.9" customHeight="1" x14ac:dyDescent="0.3">
      <c r="A71" s="281"/>
      <c r="B71" s="253"/>
      <c r="C71" s="266" t="s">
        <v>44</v>
      </c>
      <c r="D71" s="266"/>
      <c r="E71" s="266"/>
      <c r="F71" s="266"/>
      <c r="G71" s="282" t="str">
        <f>IF(_Recommendation!A13="","",_Recommendation!A13)</f>
        <v/>
      </c>
      <c r="H71" s="282"/>
      <c r="I71" s="283"/>
    </row>
    <row r="72" spans="1:9" ht="18" customHeight="1" x14ac:dyDescent="0.3">
      <c r="A72" s="281"/>
      <c r="B72" s="253"/>
      <c r="C72" s="266" t="s">
        <v>41</v>
      </c>
      <c r="D72" s="266"/>
      <c r="E72" s="266"/>
      <c r="F72" s="266"/>
      <c r="G72" s="261"/>
      <c r="H72" s="261"/>
      <c r="I72" s="262"/>
    </row>
    <row r="73" spans="1:9" ht="18" customHeight="1" x14ac:dyDescent="0.3">
      <c r="A73" s="281"/>
      <c r="B73" s="253"/>
      <c r="C73" s="266" t="s">
        <v>42</v>
      </c>
      <c r="D73" s="266"/>
      <c r="E73" s="266"/>
      <c r="F73" s="266"/>
      <c r="G73" s="261"/>
      <c r="H73" s="261"/>
      <c r="I73" s="262"/>
    </row>
    <row r="74" spans="1:9" ht="18" customHeight="1" x14ac:dyDescent="0.3">
      <c r="A74" s="281"/>
      <c r="B74" s="253"/>
      <c r="C74" s="266" t="s">
        <v>126</v>
      </c>
      <c r="D74" s="266"/>
      <c r="E74" s="266"/>
      <c r="F74" s="266"/>
      <c r="G74" s="261"/>
      <c r="H74" s="261"/>
      <c r="I74" s="262"/>
    </row>
    <row r="75" spans="1:9" ht="18" customHeight="1" x14ac:dyDescent="0.3">
      <c r="A75" s="281"/>
      <c r="B75" s="253"/>
      <c r="C75" s="266" t="s">
        <v>43</v>
      </c>
      <c r="D75" s="266"/>
      <c r="E75" s="266"/>
      <c r="F75" s="266"/>
      <c r="G75" s="261"/>
      <c r="H75" s="261"/>
      <c r="I75" s="262"/>
    </row>
    <row r="76" spans="1:9" ht="50.1" customHeight="1" x14ac:dyDescent="0.3">
      <c r="A76" s="281"/>
      <c r="B76" s="253"/>
      <c r="C76" s="266" t="s">
        <v>127</v>
      </c>
      <c r="D76" s="266"/>
      <c r="E76" s="266"/>
      <c r="F76" s="266"/>
      <c r="G76" s="267" t="str">
        <f>IF(IF(ISNUMBER(SEARCH("No WWS Notes for",_WWSNotes!A13))=TRUE,"",_WWSNotes!A13)=0,"",IF(ISNUMBER(SEARCH("No WWS Notes for",_WWSNotes!A13))=TRUE,"",_WWSNotes!A13))</f>
        <v/>
      </c>
      <c r="H76" s="267"/>
      <c r="I76" s="268"/>
    </row>
    <row r="77" spans="1:9" ht="54.9" customHeight="1" x14ac:dyDescent="0.3">
      <c r="A77" s="281" t="str">
        <f>IFERROR(INDEX(DataTable[Topic],MATCH(B77,DataTable[Checklist Number],0)),"")</f>
        <v/>
      </c>
      <c r="B77" s="253" t="str">
        <f>IF(_ChecklistNumbers!A14="","",_ChecklistNumbers!A14)</f>
        <v/>
      </c>
      <c r="C77" s="266" t="s">
        <v>40</v>
      </c>
      <c r="D77" s="266"/>
      <c r="E77" s="266"/>
      <c r="F77" s="266"/>
      <c r="G77" s="248" t="str">
        <f>IF(_Question!A14="","",_Question!A14)</f>
        <v/>
      </c>
      <c r="H77" s="248"/>
      <c r="I77" s="284"/>
    </row>
    <row r="78" spans="1:9" ht="54.9" customHeight="1" x14ac:dyDescent="0.3">
      <c r="A78" s="281"/>
      <c r="B78" s="253"/>
      <c r="C78" s="266" t="s">
        <v>44</v>
      </c>
      <c r="D78" s="266"/>
      <c r="E78" s="266"/>
      <c r="F78" s="266"/>
      <c r="G78" s="282" t="str">
        <f>IF(_Recommendation!A14="","",_Recommendation!A14)</f>
        <v/>
      </c>
      <c r="H78" s="282"/>
      <c r="I78" s="283"/>
    </row>
    <row r="79" spans="1:9" ht="18" customHeight="1" x14ac:dyDescent="0.3">
      <c r="A79" s="281"/>
      <c r="B79" s="253"/>
      <c r="C79" s="266" t="s">
        <v>41</v>
      </c>
      <c r="D79" s="266"/>
      <c r="E79" s="266"/>
      <c r="F79" s="266"/>
      <c r="G79" s="261"/>
      <c r="H79" s="261"/>
      <c r="I79" s="262"/>
    </row>
    <row r="80" spans="1:9" ht="18" customHeight="1" x14ac:dyDescent="0.3">
      <c r="A80" s="281"/>
      <c r="B80" s="253"/>
      <c r="C80" s="266" t="s">
        <v>42</v>
      </c>
      <c r="D80" s="266"/>
      <c r="E80" s="266"/>
      <c r="F80" s="266"/>
      <c r="G80" s="261"/>
      <c r="H80" s="261"/>
      <c r="I80" s="262"/>
    </row>
    <row r="81" spans="1:9" ht="18" customHeight="1" x14ac:dyDescent="0.3">
      <c r="A81" s="281"/>
      <c r="B81" s="253"/>
      <c r="C81" s="266" t="s">
        <v>126</v>
      </c>
      <c r="D81" s="266"/>
      <c r="E81" s="266"/>
      <c r="F81" s="266"/>
      <c r="G81" s="261"/>
      <c r="H81" s="261"/>
      <c r="I81" s="262"/>
    </row>
    <row r="82" spans="1:9" ht="18" customHeight="1" x14ac:dyDescent="0.3">
      <c r="A82" s="281"/>
      <c r="B82" s="253"/>
      <c r="C82" s="266" t="s">
        <v>43</v>
      </c>
      <c r="D82" s="266"/>
      <c r="E82" s="266"/>
      <c r="F82" s="266"/>
      <c r="G82" s="261"/>
      <c r="H82" s="261"/>
      <c r="I82" s="262"/>
    </row>
    <row r="83" spans="1:9" ht="50.1" customHeight="1" x14ac:dyDescent="0.3">
      <c r="A83" s="281"/>
      <c r="B83" s="253"/>
      <c r="C83" s="266" t="s">
        <v>127</v>
      </c>
      <c r="D83" s="266"/>
      <c r="E83" s="266"/>
      <c r="F83" s="266"/>
      <c r="G83" s="267" t="str">
        <f>IF(IF(ISNUMBER(SEARCH("No WWS Notes for",_WWSNotes!A14))=TRUE,"",_WWSNotes!A14)=0,"",IF(ISNUMBER(SEARCH("No WWS Notes for",_WWSNotes!A14))=TRUE,"",_WWSNotes!A14))</f>
        <v/>
      </c>
      <c r="H83" s="267"/>
      <c r="I83" s="268"/>
    </row>
    <row r="84" spans="1:9" ht="54.9" customHeight="1" x14ac:dyDescent="0.3">
      <c r="A84" s="281" t="str">
        <f>IFERROR(INDEX(DataTable[Topic],MATCH(B84,DataTable[Checklist Number],0)),"")</f>
        <v/>
      </c>
      <c r="B84" s="253" t="str">
        <f>IF(_ChecklistNumbers!A15="","",_ChecklistNumbers!A15)</f>
        <v/>
      </c>
      <c r="C84" s="266" t="s">
        <v>40</v>
      </c>
      <c r="D84" s="266"/>
      <c r="E84" s="266"/>
      <c r="F84" s="266"/>
      <c r="G84" s="248" t="str">
        <f>IF(_Question!A15="","",_Question!A15)</f>
        <v/>
      </c>
      <c r="H84" s="248"/>
      <c r="I84" s="284"/>
    </row>
    <row r="85" spans="1:9" ht="54.9" customHeight="1" x14ac:dyDescent="0.3">
      <c r="A85" s="281"/>
      <c r="B85" s="253"/>
      <c r="C85" s="266" t="s">
        <v>44</v>
      </c>
      <c r="D85" s="266"/>
      <c r="E85" s="266"/>
      <c r="F85" s="266"/>
      <c r="G85" s="282" t="str">
        <f>IF(_Recommendation!A15="","",_Recommendation!A15)</f>
        <v/>
      </c>
      <c r="H85" s="282"/>
      <c r="I85" s="283"/>
    </row>
    <row r="86" spans="1:9" ht="18" customHeight="1" x14ac:dyDescent="0.3">
      <c r="A86" s="281"/>
      <c r="B86" s="253"/>
      <c r="C86" s="266" t="s">
        <v>41</v>
      </c>
      <c r="D86" s="266"/>
      <c r="E86" s="266"/>
      <c r="F86" s="266"/>
      <c r="G86" s="261"/>
      <c r="H86" s="261"/>
      <c r="I86" s="262"/>
    </row>
    <row r="87" spans="1:9" ht="18" customHeight="1" x14ac:dyDescent="0.3">
      <c r="A87" s="281"/>
      <c r="B87" s="253"/>
      <c r="C87" s="266" t="s">
        <v>42</v>
      </c>
      <c r="D87" s="266"/>
      <c r="E87" s="266"/>
      <c r="F87" s="266"/>
      <c r="G87" s="261"/>
      <c r="H87" s="261"/>
      <c r="I87" s="262"/>
    </row>
    <row r="88" spans="1:9" ht="18" customHeight="1" x14ac:dyDescent="0.3">
      <c r="A88" s="281"/>
      <c r="B88" s="253"/>
      <c r="C88" s="266" t="s">
        <v>126</v>
      </c>
      <c r="D88" s="266"/>
      <c r="E88" s="266"/>
      <c r="F88" s="266"/>
      <c r="G88" s="261"/>
      <c r="H88" s="261"/>
      <c r="I88" s="262"/>
    </row>
    <row r="89" spans="1:9" ht="18" customHeight="1" x14ac:dyDescent="0.3">
      <c r="A89" s="281"/>
      <c r="B89" s="253"/>
      <c r="C89" s="266" t="s">
        <v>43</v>
      </c>
      <c r="D89" s="266"/>
      <c r="E89" s="266"/>
      <c r="F89" s="266"/>
      <c r="G89" s="261"/>
      <c r="H89" s="261"/>
      <c r="I89" s="262"/>
    </row>
    <row r="90" spans="1:9" ht="50.1" customHeight="1" x14ac:dyDescent="0.3">
      <c r="A90" s="281"/>
      <c r="B90" s="253"/>
      <c r="C90" s="266" t="s">
        <v>127</v>
      </c>
      <c r="D90" s="266"/>
      <c r="E90" s="266"/>
      <c r="F90" s="266"/>
      <c r="G90" s="267" t="str">
        <f>IF(IF(ISNUMBER(SEARCH("No WWS Notes for",_WWSNotes!A15))=TRUE,"",_WWSNotes!A15)=0,"",IF(ISNUMBER(SEARCH("No WWS Notes for",_WWSNotes!A15))=TRUE,"",_WWSNotes!A15))</f>
        <v/>
      </c>
      <c r="H90" s="267"/>
      <c r="I90" s="268"/>
    </row>
    <row r="91" spans="1:9" ht="54.9" customHeight="1" x14ac:dyDescent="0.3">
      <c r="A91" s="281" t="str">
        <f>IFERROR(INDEX(DataTable[Topic],MATCH(B91,DataTable[Checklist Number],0)),"")</f>
        <v/>
      </c>
      <c r="B91" s="253" t="str">
        <f>IF(_ChecklistNumbers!A16="","",_ChecklistNumbers!A16)</f>
        <v/>
      </c>
      <c r="C91" s="266" t="s">
        <v>40</v>
      </c>
      <c r="D91" s="266"/>
      <c r="E91" s="266"/>
      <c r="F91" s="266"/>
      <c r="G91" s="248" t="str">
        <f>IF(_Question!A16="","",_Question!A16)</f>
        <v/>
      </c>
      <c r="H91" s="248"/>
      <c r="I91" s="284"/>
    </row>
    <row r="92" spans="1:9" ht="54.9" customHeight="1" x14ac:dyDescent="0.3">
      <c r="A92" s="281"/>
      <c r="B92" s="253"/>
      <c r="C92" s="266" t="s">
        <v>44</v>
      </c>
      <c r="D92" s="266"/>
      <c r="E92" s="266"/>
      <c r="F92" s="266"/>
      <c r="G92" s="282" t="str">
        <f>IF(_Recommendation!A16="","",_Recommendation!A16)</f>
        <v/>
      </c>
      <c r="H92" s="282"/>
      <c r="I92" s="283"/>
    </row>
    <row r="93" spans="1:9" ht="18" customHeight="1" x14ac:dyDescent="0.3">
      <c r="A93" s="281"/>
      <c r="B93" s="253"/>
      <c r="C93" s="266" t="s">
        <v>41</v>
      </c>
      <c r="D93" s="266"/>
      <c r="E93" s="266"/>
      <c r="F93" s="266"/>
      <c r="G93" s="261"/>
      <c r="H93" s="261"/>
      <c r="I93" s="262"/>
    </row>
    <row r="94" spans="1:9" ht="18" customHeight="1" x14ac:dyDescent="0.3">
      <c r="A94" s="281"/>
      <c r="B94" s="253"/>
      <c r="C94" s="266" t="s">
        <v>42</v>
      </c>
      <c r="D94" s="266"/>
      <c r="E94" s="266"/>
      <c r="F94" s="266"/>
      <c r="G94" s="261"/>
      <c r="H94" s="261"/>
      <c r="I94" s="262"/>
    </row>
    <row r="95" spans="1:9" ht="18" customHeight="1" x14ac:dyDescent="0.3">
      <c r="A95" s="281"/>
      <c r="B95" s="253"/>
      <c r="C95" s="266" t="s">
        <v>126</v>
      </c>
      <c r="D95" s="266"/>
      <c r="E95" s="266"/>
      <c r="F95" s="266"/>
      <c r="G95" s="261"/>
      <c r="H95" s="261"/>
      <c r="I95" s="262"/>
    </row>
    <row r="96" spans="1:9" ht="18" customHeight="1" x14ac:dyDescent="0.3">
      <c r="A96" s="281"/>
      <c r="B96" s="253"/>
      <c r="C96" s="266" t="s">
        <v>43</v>
      </c>
      <c r="D96" s="266"/>
      <c r="E96" s="266"/>
      <c r="F96" s="266"/>
      <c r="G96" s="261"/>
      <c r="H96" s="261"/>
      <c r="I96" s="262"/>
    </row>
    <row r="97" spans="1:9" ht="50.1" customHeight="1" x14ac:dyDescent="0.3">
      <c r="A97" s="281"/>
      <c r="B97" s="253"/>
      <c r="C97" s="266" t="s">
        <v>127</v>
      </c>
      <c r="D97" s="266"/>
      <c r="E97" s="266"/>
      <c r="F97" s="266"/>
      <c r="G97" s="267" t="str">
        <f>IF(IF(ISNUMBER(SEARCH("No WWS Notes for",_WWSNotes!A16))=TRUE,"",_WWSNotes!A16)=0,"",IF(ISNUMBER(SEARCH("No WWS Notes for",_WWSNotes!A16))=TRUE,"",_WWSNotes!A16))</f>
        <v/>
      </c>
      <c r="H97" s="267"/>
      <c r="I97" s="268"/>
    </row>
    <row r="98" spans="1:9" ht="54.9" customHeight="1" x14ac:dyDescent="0.3">
      <c r="A98" s="281" t="str">
        <f>IFERROR(INDEX(DataTable[Topic],MATCH(B98,DataTable[Checklist Number],0)),"")</f>
        <v/>
      </c>
      <c r="B98" s="253" t="str">
        <f>IF(_ChecklistNumbers!A17="","",_ChecklistNumbers!A17)</f>
        <v/>
      </c>
      <c r="C98" s="266" t="s">
        <v>40</v>
      </c>
      <c r="D98" s="266"/>
      <c r="E98" s="266"/>
      <c r="F98" s="266"/>
      <c r="G98" s="248" t="str">
        <f>IF(_Question!A17="","",_Question!A17)</f>
        <v/>
      </c>
      <c r="H98" s="248"/>
      <c r="I98" s="284"/>
    </row>
    <row r="99" spans="1:9" ht="54.9" customHeight="1" x14ac:dyDescent="0.3">
      <c r="A99" s="281"/>
      <c r="B99" s="253"/>
      <c r="C99" s="266" t="s">
        <v>44</v>
      </c>
      <c r="D99" s="266"/>
      <c r="E99" s="266"/>
      <c r="F99" s="266"/>
      <c r="G99" s="282" t="str">
        <f>IF(_Recommendation!A17="","",_Recommendation!A17)</f>
        <v/>
      </c>
      <c r="H99" s="282"/>
      <c r="I99" s="283"/>
    </row>
    <row r="100" spans="1:9" ht="18" customHeight="1" x14ac:dyDescent="0.3">
      <c r="A100" s="281"/>
      <c r="B100" s="253"/>
      <c r="C100" s="266" t="s">
        <v>41</v>
      </c>
      <c r="D100" s="266"/>
      <c r="E100" s="266"/>
      <c r="F100" s="266"/>
      <c r="G100" s="261"/>
      <c r="H100" s="261"/>
      <c r="I100" s="262"/>
    </row>
    <row r="101" spans="1:9" ht="18" customHeight="1" x14ac:dyDescent="0.3">
      <c r="A101" s="281"/>
      <c r="B101" s="253"/>
      <c r="C101" s="266" t="s">
        <v>42</v>
      </c>
      <c r="D101" s="266"/>
      <c r="E101" s="266"/>
      <c r="F101" s="266"/>
      <c r="G101" s="261"/>
      <c r="H101" s="261"/>
      <c r="I101" s="262"/>
    </row>
    <row r="102" spans="1:9" ht="18" customHeight="1" x14ac:dyDescent="0.3">
      <c r="A102" s="281"/>
      <c r="B102" s="253"/>
      <c r="C102" s="266" t="s">
        <v>126</v>
      </c>
      <c r="D102" s="266"/>
      <c r="E102" s="266"/>
      <c r="F102" s="266"/>
      <c r="G102" s="261"/>
      <c r="H102" s="261"/>
      <c r="I102" s="262"/>
    </row>
    <row r="103" spans="1:9" ht="18" customHeight="1" x14ac:dyDescent="0.3">
      <c r="A103" s="281"/>
      <c r="B103" s="253"/>
      <c r="C103" s="266" t="s">
        <v>43</v>
      </c>
      <c r="D103" s="266"/>
      <c r="E103" s="266"/>
      <c r="F103" s="266"/>
      <c r="G103" s="261"/>
      <c r="H103" s="261"/>
      <c r="I103" s="262"/>
    </row>
    <row r="104" spans="1:9" ht="50.1" customHeight="1" x14ac:dyDescent="0.3">
      <c r="A104" s="281"/>
      <c r="B104" s="253"/>
      <c r="C104" s="266" t="s">
        <v>127</v>
      </c>
      <c r="D104" s="266"/>
      <c r="E104" s="266"/>
      <c r="F104" s="266"/>
      <c r="G104" s="267" t="str">
        <f>IF(IF(ISNUMBER(SEARCH("No WWS Notes for",_WWSNotes!A17))=TRUE,"",_WWSNotes!A17)=0,"",IF(ISNUMBER(SEARCH("No WWS Notes for",_WWSNotes!A17))=TRUE,"",_WWSNotes!A17))</f>
        <v/>
      </c>
      <c r="H104" s="267"/>
      <c r="I104" s="268"/>
    </row>
    <row r="105" spans="1:9" ht="54.9" customHeight="1" x14ac:dyDescent="0.3">
      <c r="A105" s="281" t="str">
        <f>IFERROR(INDEX(DataTable[Topic],MATCH(B105,DataTable[Checklist Number],0)),"")</f>
        <v/>
      </c>
      <c r="B105" s="253" t="str">
        <f>IF(_ChecklistNumbers!A18="","",_ChecklistNumbers!A18)</f>
        <v/>
      </c>
      <c r="C105" s="266" t="s">
        <v>40</v>
      </c>
      <c r="D105" s="266"/>
      <c r="E105" s="266"/>
      <c r="F105" s="266"/>
      <c r="G105" s="248" t="str">
        <f>IF(_Question!A18="","",_Question!A18)</f>
        <v/>
      </c>
      <c r="H105" s="248"/>
      <c r="I105" s="284"/>
    </row>
    <row r="106" spans="1:9" ht="54.9" customHeight="1" x14ac:dyDescent="0.3">
      <c r="A106" s="281"/>
      <c r="B106" s="253"/>
      <c r="C106" s="266" t="s">
        <v>44</v>
      </c>
      <c r="D106" s="266"/>
      <c r="E106" s="266"/>
      <c r="F106" s="266"/>
      <c r="G106" s="282" t="str">
        <f>IF(_Recommendation!A18="","",_Recommendation!A18)</f>
        <v/>
      </c>
      <c r="H106" s="282"/>
      <c r="I106" s="283"/>
    </row>
    <row r="107" spans="1:9" ht="18" customHeight="1" x14ac:dyDescent="0.3">
      <c r="A107" s="281"/>
      <c r="B107" s="253"/>
      <c r="C107" s="266" t="s">
        <v>41</v>
      </c>
      <c r="D107" s="266"/>
      <c r="E107" s="266"/>
      <c r="F107" s="266"/>
      <c r="G107" s="261"/>
      <c r="H107" s="261"/>
      <c r="I107" s="262"/>
    </row>
    <row r="108" spans="1:9" ht="18" customHeight="1" x14ac:dyDescent="0.3">
      <c r="A108" s="281"/>
      <c r="B108" s="253"/>
      <c r="C108" s="266" t="s">
        <v>42</v>
      </c>
      <c r="D108" s="266"/>
      <c r="E108" s="266"/>
      <c r="F108" s="266"/>
      <c r="G108" s="261"/>
      <c r="H108" s="261"/>
      <c r="I108" s="262"/>
    </row>
    <row r="109" spans="1:9" ht="18" customHeight="1" x14ac:dyDescent="0.3">
      <c r="A109" s="281"/>
      <c r="B109" s="253"/>
      <c r="C109" s="266" t="s">
        <v>126</v>
      </c>
      <c r="D109" s="266"/>
      <c r="E109" s="266"/>
      <c r="F109" s="266"/>
      <c r="G109" s="261"/>
      <c r="H109" s="261"/>
      <c r="I109" s="262"/>
    </row>
    <row r="110" spans="1:9" ht="18" customHeight="1" x14ac:dyDescent="0.3">
      <c r="A110" s="281"/>
      <c r="B110" s="253"/>
      <c r="C110" s="266" t="s">
        <v>43</v>
      </c>
      <c r="D110" s="266"/>
      <c r="E110" s="266"/>
      <c r="F110" s="266"/>
      <c r="G110" s="261"/>
      <c r="H110" s="261"/>
      <c r="I110" s="262"/>
    </row>
    <row r="111" spans="1:9" ht="50.1" customHeight="1" x14ac:dyDescent="0.3">
      <c r="A111" s="281"/>
      <c r="B111" s="253"/>
      <c r="C111" s="266" t="s">
        <v>127</v>
      </c>
      <c r="D111" s="266"/>
      <c r="E111" s="266"/>
      <c r="F111" s="266"/>
      <c r="G111" s="267" t="str">
        <f>IF(IF(ISNUMBER(SEARCH("No WWS Notes for",_WWSNotes!A18))=TRUE,"",_WWSNotes!A18)=0,"",IF(ISNUMBER(SEARCH("No WWS Notes for",_WWSNotes!A18))=TRUE,"",_WWSNotes!A18))</f>
        <v/>
      </c>
      <c r="H111" s="267"/>
      <c r="I111" s="268"/>
    </row>
    <row r="112" spans="1:9" ht="54.9" customHeight="1" x14ac:dyDescent="0.3">
      <c r="A112" s="281" t="str">
        <f>IFERROR(INDEX(DataTable[Topic],MATCH(B112,DataTable[Checklist Number],0)),"")</f>
        <v/>
      </c>
      <c r="B112" s="253" t="str">
        <f>IF(_ChecklistNumbers!A19="","",_ChecklistNumbers!A19)</f>
        <v/>
      </c>
      <c r="C112" s="266" t="s">
        <v>40</v>
      </c>
      <c r="D112" s="266"/>
      <c r="E112" s="266"/>
      <c r="F112" s="266"/>
      <c r="G112" s="248" t="str">
        <f>IF(_Question!A19="","",_Question!A19)</f>
        <v/>
      </c>
      <c r="H112" s="248"/>
      <c r="I112" s="284"/>
    </row>
    <row r="113" spans="1:9" ht="54.9" customHeight="1" x14ac:dyDescent="0.3">
      <c r="A113" s="281"/>
      <c r="B113" s="253"/>
      <c r="C113" s="266" t="s">
        <v>44</v>
      </c>
      <c r="D113" s="266"/>
      <c r="E113" s="266"/>
      <c r="F113" s="266"/>
      <c r="G113" s="282" t="str">
        <f>IF(_Recommendation!A19="","",_Recommendation!A19)</f>
        <v/>
      </c>
      <c r="H113" s="282"/>
      <c r="I113" s="283"/>
    </row>
    <row r="114" spans="1:9" ht="18" customHeight="1" x14ac:dyDescent="0.3">
      <c r="A114" s="281"/>
      <c r="B114" s="253"/>
      <c r="C114" s="266" t="s">
        <v>41</v>
      </c>
      <c r="D114" s="266"/>
      <c r="E114" s="266"/>
      <c r="F114" s="266"/>
      <c r="G114" s="261"/>
      <c r="H114" s="261"/>
      <c r="I114" s="262"/>
    </row>
    <row r="115" spans="1:9" ht="18" customHeight="1" x14ac:dyDescent="0.3">
      <c r="A115" s="281"/>
      <c r="B115" s="253"/>
      <c r="C115" s="266" t="s">
        <v>42</v>
      </c>
      <c r="D115" s="266"/>
      <c r="E115" s="266"/>
      <c r="F115" s="266"/>
      <c r="G115" s="261"/>
      <c r="H115" s="261"/>
      <c r="I115" s="262"/>
    </row>
    <row r="116" spans="1:9" ht="18" customHeight="1" x14ac:dyDescent="0.3">
      <c r="A116" s="281"/>
      <c r="B116" s="253"/>
      <c r="C116" s="266" t="s">
        <v>126</v>
      </c>
      <c r="D116" s="266"/>
      <c r="E116" s="266"/>
      <c r="F116" s="266"/>
      <c r="G116" s="261"/>
      <c r="H116" s="261"/>
      <c r="I116" s="262"/>
    </row>
    <row r="117" spans="1:9" ht="18" customHeight="1" x14ac:dyDescent="0.3">
      <c r="A117" s="281"/>
      <c r="B117" s="253"/>
      <c r="C117" s="266" t="s">
        <v>43</v>
      </c>
      <c r="D117" s="266"/>
      <c r="E117" s="266"/>
      <c r="F117" s="266"/>
      <c r="G117" s="261"/>
      <c r="H117" s="261"/>
      <c r="I117" s="262"/>
    </row>
    <row r="118" spans="1:9" ht="50.1" customHeight="1" x14ac:dyDescent="0.3">
      <c r="A118" s="281"/>
      <c r="B118" s="253"/>
      <c r="C118" s="266" t="s">
        <v>127</v>
      </c>
      <c r="D118" s="266"/>
      <c r="E118" s="266"/>
      <c r="F118" s="266"/>
      <c r="G118" s="267" t="str">
        <f>IF(IF(ISNUMBER(SEARCH("No WWS Notes for",_WWSNotes!A19))=TRUE,"",_WWSNotes!A19)=0,"",IF(ISNUMBER(SEARCH("No WWS Notes for",_WWSNotes!A19))=TRUE,"",_WWSNotes!A19))</f>
        <v/>
      </c>
      <c r="H118" s="267"/>
      <c r="I118" s="268"/>
    </row>
    <row r="119" spans="1:9" ht="54.9" customHeight="1" x14ac:dyDescent="0.3">
      <c r="A119" s="281" t="str">
        <f>IFERROR(INDEX(DataTable[Topic],MATCH(B119,DataTable[Checklist Number],0)),"")</f>
        <v/>
      </c>
      <c r="B119" s="253" t="str">
        <f>IF(_ChecklistNumbers!A20="","",_ChecklistNumbers!A20)</f>
        <v/>
      </c>
      <c r="C119" s="266" t="s">
        <v>40</v>
      </c>
      <c r="D119" s="266"/>
      <c r="E119" s="266"/>
      <c r="F119" s="266"/>
      <c r="G119" s="248" t="str">
        <f>IF(_Question!A20="","",_Question!A20)</f>
        <v/>
      </c>
      <c r="H119" s="248"/>
      <c r="I119" s="284"/>
    </row>
    <row r="120" spans="1:9" ht="54.9" customHeight="1" x14ac:dyDescent="0.3">
      <c r="A120" s="281"/>
      <c r="B120" s="253"/>
      <c r="C120" s="266" t="s">
        <v>44</v>
      </c>
      <c r="D120" s="266"/>
      <c r="E120" s="266"/>
      <c r="F120" s="266"/>
      <c r="G120" s="282" t="str">
        <f>IF(_Recommendation!A20="","",_Recommendation!A20)</f>
        <v/>
      </c>
      <c r="H120" s="282"/>
      <c r="I120" s="283"/>
    </row>
    <row r="121" spans="1:9" ht="18" customHeight="1" x14ac:dyDescent="0.3">
      <c r="A121" s="281"/>
      <c r="B121" s="253"/>
      <c r="C121" s="266" t="s">
        <v>41</v>
      </c>
      <c r="D121" s="266"/>
      <c r="E121" s="266"/>
      <c r="F121" s="266"/>
      <c r="G121" s="261"/>
      <c r="H121" s="261"/>
      <c r="I121" s="262"/>
    </row>
    <row r="122" spans="1:9" ht="18" customHeight="1" x14ac:dyDescent="0.3">
      <c r="A122" s="281"/>
      <c r="B122" s="253"/>
      <c r="C122" s="266" t="s">
        <v>42</v>
      </c>
      <c r="D122" s="266"/>
      <c r="E122" s="266"/>
      <c r="F122" s="266"/>
      <c r="G122" s="261"/>
      <c r="H122" s="261"/>
      <c r="I122" s="262"/>
    </row>
    <row r="123" spans="1:9" ht="18" customHeight="1" x14ac:dyDescent="0.3">
      <c r="A123" s="281"/>
      <c r="B123" s="253"/>
      <c r="C123" s="266" t="s">
        <v>126</v>
      </c>
      <c r="D123" s="266"/>
      <c r="E123" s="266"/>
      <c r="F123" s="266"/>
      <c r="G123" s="261"/>
      <c r="H123" s="261"/>
      <c r="I123" s="262"/>
    </row>
    <row r="124" spans="1:9" ht="18" customHeight="1" x14ac:dyDescent="0.3">
      <c r="A124" s="281"/>
      <c r="B124" s="253"/>
      <c r="C124" s="266" t="s">
        <v>43</v>
      </c>
      <c r="D124" s="266"/>
      <c r="E124" s="266"/>
      <c r="F124" s="266"/>
      <c r="G124" s="261"/>
      <c r="H124" s="261"/>
      <c r="I124" s="262"/>
    </row>
    <row r="125" spans="1:9" ht="50.1" customHeight="1" x14ac:dyDescent="0.3">
      <c r="A125" s="281"/>
      <c r="B125" s="253"/>
      <c r="C125" s="266" t="s">
        <v>127</v>
      </c>
      <c r="D125" s="266"/>
      <c r="E125" s="266"/>
      <c r="F125" s="266"/>
      <c r="G125" s="267" t="str">
        <f>IF(IF(ISNUMBER(SEARCH("No WWS Notes for",_WWSNotes!A20))=TRUE,"",_WWSNotes!A20)=0,"",IF(ISNUMBER(SEARCH("No WWS Notes for",_WWSNotes!A20))=TRUE,"",_WWSNotes!A20))</f>
        <v/>
      </c>
      <c r="H125" s="267"/>
      <c r="I125" s="268"/>
    </row>
    <row r="126" spans="1:9" ht="54.9" customHeight="1" x14ac:dyDescent="0.3">
      <c r="A126" s="281" t="str">
        <f>IFERROR(INDEX(DataTable[Topic],MATCH(B126,DataTable[Checklist Number],0)),"")</f>
        <v/>
      </c>
      <c r="B126" s="253" t="str">
        <f>IF(_ChecklistNumbers!A21="","",_ChecklistNumbers!A21)</f>
        <v/>
      </c>
      <c r="C126" s="266" t="s">
        <v>40</v>
      </c>
      <c r="D126" s="266"/>
      <c r="E126" s="266"/>
      <c r="F126" s="266"/>
      <c r="G126" s="248" t="str">
        <f>IF(_Question!A21="","",_Question!A21)</f>
        <v/>
      </c>
      <c r="H126" s="248"/>
      <c r="I126" s="284"/>
    </row>
    <row r="127" spans="1:9" ht="54.9" customHeight="1" x14ac:dyDescent="0.3">
      <c r="A127" s="281"/>
      <c r="B127" s="253"/>
      <c r="C127" s="266" t="s">
        <v>44</v>
      </c>
      <c r="D127" s="266"/>
      <c r="E127" s="266"/>
      <c r="F127" s="266"/>
      <c r="G127" s="282" t="str">
        <f>IF(_Recommendation!A21="","",_Recommendation!A21)</f>
        <v/>
      </c>
      <c r="H127" s="282"/>
      <c r="I127" s="283"/>
    </row>
    <row r="128" spans="1:9" ht="18" customHeight="1" x14ac:dyDescent="0.3">
      <c r="A128" s="281"/>
      <c r="B128" s="253"/>
      <c r="C128" s="266" t="s">
        <v>41</v>
      </c>
      <c r="D128" s="266"/>
      <c r="E128" s="266"/>
      <c r="F128" s="266"/>
      <c r="G128" s="261"/>
      <c r="H128" s="261"/>
      <c r="I128" s="262"/>
    </row>
    <row r="129" spans="1:9" ht="18" customHeight="1" x14ac:dyDescent="0.3">
      <c r="A129" s="281"/>
      <c r="B129" s="253"/>
      <c r="C129" s="266" t="s">
        <v>42</v>
      </c>
      <c r="D129" s="266"/>
      <c r="E129" s="266"/>
      <c r="F129" s="266"/>
      <c r="G129" s="261"/>
      <c r="H129" s="261"/>
      <c r="I129" s="262"/>
    </row>
    <row r="130" spans="1:9" ht="18" customHeight="1" x14ac:dyDescent="0.3">
      <c r="A130" s="281"/>
      <c r="B130" s="253"/>
      <c r="C130" s="266" t="s">
        <v>126</v>
      </c>
      <c r="D130" s="266"/>
      <c r="E130" s="266"/>
      <c r="F130" s="266"/>
      <c r="G130" s="261"/>
      <c r="H130" s="261"/>
      <c r="I130" s="262"/>
    </row>
    <row r="131" spans="1:9" ht="18" customHeight="1" x14ac:dyDescent="0.3">
      <c r="A131" s="281"/>
      <c r="B131" s="253"/>
      <c r="C131" s="266" t="s">
        <v>43</v>
      </c>
      <c r="D131" s="266"/>
      <c r="E131" s="266"/>
      <c r="F131" s="266"/>
      <c r="G131" s="261"/>
      <c r="H131" s="261"/>
      <c r="I131" s="262"/>
    </row>
    <row r="132" spans="1:9" ht="50.1" customHeight="1" x14ac:dyDescent="0.3">
      <c r="A132" s="281"/>
      <c r="B132" s="253"/>
      <c r="C132" s="266" t="s">
        <v>127</v>
      </c>
      <c r="D132" s="266"/>
      <c r="E132" s="266"/>
      <c r="F132" s="266"/>
      <c r="G132" s="267" t="str">
        <f>IF(IF(ISNUMBER(SEARCH("No WWS Notes for",_WWSNotes!A21))=TRUE,"",_WWSNotes!A21)=0,"",IF(ISNUMBER(SEARCH("No WWS Notes for",_WWSNotes!A21))=TRUE,"",_WWSNotes!A21))</f>
        <v/>
      </c>
      <c r="H132" s="267"/>
      <c r="I132" s="268"/>
    </row>
    <row r="133" spans="1:9" ht="54.9" customHeight="1" x14ac:dyDescent="0.3">
      <c r="A133" s="281" t="str">
        <f>IFERROR(INDEX(DataTable[Topic],MATCH(B133,DataTable[Checklist Number],0)),"")</f>
        <v/>
      </c>
      <c r="B133" s="253" t="str">
        <f>IF(_ChecklistNumbers!A22="","",_ChecklistNumbers!A22)</f>
        <v/>
      </c>
      <c r="C133" s="266" t="s">
        <v>40</v>
      </c>
      <c r="D133" s="266"/>
      <c r="E133" s="266"/>
      <c r="F133" s="266"/>
      <c r="G133" s="248" t="str">
        <f>IF(_Question!A22="","",_Question!A22)</f>
        <v/>
      </c>
      <c r="H133" s="248"/>
      <c r="I133" s="284"/>
    </row>
    <row r="134" spans="1:9" ht="54.9" customHeight="1" x14ac:dyDescent="0.3">
      <c r="A134" s="281"/>
      <c r="B134" s="253"/>
      <c r="C134" s="266" t="s">
        <v>44</v>
      </c>
      <c r="D134" s="266"/>
      <c r="E134" s="266"/>
      <c r="F134" s="266"/>
      <c r="G134" s="282" t="str">
        <f>IF(_Recommendation!A22="","",_Recommendation!A22)</f>
        <v/>
      </c>
      <c r="H134" s="282"/>
      <c r="I134" s="283"/>
    </row>
    <row r="135" spans="1:9" ht="18" customHeight="1" x14ac:dyDescent="0.3">
      <c r="A135" s="281"/>
      <c r="B135" s="253"/>
      <c r="C135" s="266" t="s">
        <v>41</v>
      </c>
      <c r="D135" s="266"/>
      <c r="E135" s="266"/>
      <c r="F135" s="266"/>
      <c r="G135" s="261"/>
      <c r="H135" s="261"/>
      <c r="I135" s="262"/>
    </row>
    <row r="136" spans="1:9" ht="18" customHeight="1" x14ac:dyDescent="0.3">
      <c r="A136" s="281"/>
      <c r="B136" s="253"/>
      <c r="C136" s="266" t="s">
        <v>42</v>
      </c>
      <c r="D136" s="266"/>
      <c r="E136" s="266"/>
      <c r="F136" s="266"/>
      <c r="G136" s="261"/>
      <c r="H136" s="261"/>
      <c r="I136" s="262"/>
    </row>
    <row r="137" spans="1:9" ht="18" customHeight="1" x14ac:dyDescent="0.3">
      <c r="A137" s="281"/>
      <c r="B137" s="253"/>
      <c r="C137" s="266" t="s">
        <v>126</v>
      </c>
      <c r="D137" s="266"/>
      <c r="E137" s="266"/>
      <c r="F137" s="266"/>
      <c r="G137" s="261"/>
      <c r="H137" s="261"/>
      <c r="I137" s="262"/>
    </row>
    <row r="138" spans="1:9" ht="18" customHeight="1" x14ac:dyDescent="0.3">
      <c r="A138" s="281"/>
      <c r="B138" s="253"/>
      <c r="C138" s="266" t="s">
        <v>43</v>
      </c>
      <c r="D138" s="266"/>
      <c r="E138" s="266"/>
      <c r="F138" s="266"/>
      <c r="G138" s="261"/>
      <c r="H138" s="261"/>
      <c r="I138" s="262"/>
    </row>
    <row r="139" spans="1:9" ht="50.1" customHeight="1" x14ac:dyDescent="0.3">
      <c r="A139" s="281"/>
      <c r="B139" s="253"/>
      <c r="C139" s="266" t="s">
        <v>127</v>
      </c>
      <c r="D139" s="266"/>
      <c r="E139" s="266"/>
      <c r="F139" s="266"/>
      <c r="G139" s="267" t="str">
        <f>IF(IF(ISNUMBER(SEARCH("No WWS Notes for",_WWSNotes!A22))=TRUE,"",_WWSNotes!A22)=0,"",IF(ISNUMBER(SEARCH("No WWS Notes for",_WWSNotes!A22))=TRUE,"",_WWSNotes!A22))</f>
        <v/>
      </c>
      <c r="H139" s="267"/>
      <c r="I139" s="268"/>
    </row>
    <row r="140" spans="1:9" ht="54.9" customHeight="1" x14ac:dyDescent="0.3">
      <c r="A140" s="281" t="str">
        <f>IFERROR(INDEX(DataTable[Topic],MATCH(B140,DataTable[Checklist Number],0)),"")</f>
        <v/>
      </c>
      <c r="B140" s="253" t="str">
        <f>IF(_ChecklistNumbers!A23="","",_ChecklistNumbers!A23)</f>
        <v/>
      </c>
      <c r="C140" s="266" t="s">
        <v>40</v>
      </c>
      <c r="D140" s="266"/>
      <c r="E140" s="266"/>
      <c r="F140" s="266"/>
      <c r="G140" s="248" t="str">
        <f>IF(_Question!A23="","",_Question!A23)</f>
        <v/>
      </c>
      <c r="H140" s="248"/>
      <c r="I140" s="284"/>
    </row>
    <row r="141" spans="1:9" ht="54.9" customHeight="1" x14ac:dyDescent="0.3">
      <c r="A141" s="281"/>
      <c r="B141" s="253"/>
      <c r="C141" s="266" t="s">
        <v>44</v>
      </c>
      <c r="D141" s="266"/>
      <c r="E141" s="266"/>
      <c r="F141" s="266"/>
      <c r="G141" s="282" t="str">
        <f>IF(_Recommendation!A23="","",_Recommendation!A23)</f>
        <v/>
      </c>
      <c r="H141" s="282"/>
      <c r="I141" s="283"/>
    </row>
    <row r="142" spans="1:9" ht="18" customHeight="1" x14ac:dyDescent="0.3">
      <c r="A142" s="281"/>
      <c r="B142" s="253"/>
      <c r="C142" s="266" t="s">
        <v>41</v>
      </c>
      <c r="D142" s="266"/>
      <c r="E142" s="266"/>
      <c r="F142" s="266"/>
      <c r="G142" s="261"/>
      <c r="H142" s="261"/>
      <c r="I142" s="262"/>
    </row>
    <row r="143" spans="1:9" ht="18" customHeight="1" x14ac:dyDescent="0.3">
      <c r="A143" s="281"/>
      <c r="B143" s="253"/>
      <c r="C143" s="266" t="s">
        <v>42</v>
      </c>
      <c r="D143" s="266"/>
      <c r="E143" s="266"/>
      <c r="F143" s="266"/>
      <c r="G143" s="261"/>
      <c r="H143" s="261"/>
      <c r="I143" s="262"/>
    </row>
    <row r="144" spans="1:9" ht="18" customHeight="1" x14ac:dyDescent="0.3">
      <c r="A144" s="281"/>
      <c r="B144" s="253"/>
      <c r="C144" s="266" t="s">
        <v>126</v>
      </c>
      <c r="D144" s="266"/>
      <c r="E144" s="266"/>
      <c r="F144" s="266"/>
      <c r="G144" s="261"/>
      <c r="H144" s="261"/>
      <c r="I144" s="262"/>
    </row>
    <row r="145" spans="1:9" ht="18" customHeight="1" x14ac:dyDescent="0.3">
      <c r="A145" s="281"/>
      <c r="B145" s="253"/>
      <c r="C145" s="266" t="s">
        <v>43</v>
      </c>
      <c r="D145" s="266"/>
      <c r="E145" s="266"/>
      <c r="F145" s="266"/>
      <c r="G145" s="261"/>
      <c r="H145" s="261"/>
      <c r="I145" s="262"/>
    </row>
    <row r="146" spans="1:9" ht="50.1" customHeight="1" x14ac:dyDescent="0.3">
      <c r="A146" s="281"/>
      <c r="B146" s="253"/>
      <c r="C146" s="266" t="s">
        <v>127</v>
      </c>
      <c r="D146" s="266"/>
      <c r="E146" s="266"/>
      <c r="F146" s="266"/>
      <c r="G146" s="267" t="str">
        <f>IF(IF(ISNUMBER(SEARCH("No WWS Notes for",_WWSNotes!A23))=TRUE,"",_WWSNotes!A23)=0,"",IF(ISNUMBER(SEARCH("No WWS Notes for",_WWSNotes!A23))=TRUE,"",_WWSNotes!A23))</f>
        <v/>
      </c>
      <c r="H146" s="267"/>
      <c r="I146" s="268"/>
    </row>
    <row r="147" spans="1:9" ht="54.9" customHeight="1" x14ac:dyDescent="0.3">
      <c r="A147" s="281" t="str">
        <f>IFERROR(INDEX(DataTable[Topic],MATCH(B147,DataTable[Checklist Number],0)),"")</f>
        <v/>
      </c>
      <c r="B147" s="253" t="str">
        <f>IF(_ChecklistNumbers!A24="","",_ChecklistNumbers!A24)</f>
        <v/>
      </c>
      <c r="C147" s="266" t="s">
        <v>40</v>
      </c>
      <c r="D147" s="266"/>
      <c r="E147" s="266"/>
      <c r="F147" s="266"/>
      <c r="G147" s="248" t="str">
        <f>IF(_Question!A24="","",_Question!A24)</f>
        <v/>
      </c>
      <c r="H147" s="248"/>
      <c r="I147" s="284"/>
    </row>
    <row r="148" spans="1:9" ht="54.9" customHeight="1" x14ac:dyDescent="0.3">
      <c r="A148" s="281"/>
      <c r="B148" s="253"/>
      <c r="C148" s="266" t="s">
        <v>44</v>
      </c>
      <c r="D148" s="266"/>
      <c r="E148" s="266"/>
      <c r="F148" s="266"/>
      <c r="G148" s="282" t="str">
        <f>IF(_Recommendation!A24="","",_Recommendation!A24)</f>
        <v/>
      </c>
      <c r="H148" s="282"/>
      <c r="I148" s="283"/>
    </row>
    <row r="149" spans="1:9" ht="18" customHeight="1" x14ac:dyDescent="0.3">
      <c r="A149" s="281"/>
      <c r="B149" s="253"/>
      <c r="C149" s="266" t="s">
        <v>41</v>
      </c>
      <c r="D149" s="266"/>
      <c r="E149" s="266"/>
      <c r="F149" s="266"/>
      <c r="G149" s="261"/>
      <c r="H149" s="261"/>
      <c r="I149" s="262"/>
    </row>
    <row r="150" spans="1:9" ht="18" customHeight="1" x14ac:dyDescent="0.3">
      <c r="A150" s="281"/>
      <c r="B150" s="253"/>
      <c r="C150" s="266" t="s">
        <v>42</v>
      </c>
      <c r="D150" s="266"/>
      <c r="E150" s="266"/>
      <c r="F150" s="266"/>
      <c r="G150" s="261"/>
      <c r="H150" s="261"/>
      <c r="I150" s="262"/>
    </row>
    <row r="151" spans="1:9" ht="18" customHeight="1" x14ac:dyDescent="0.3">
      <c r="A151" s="281"/>
      <c r="B151" s="253"/>
      <c r="C151" s="266" t="s">
        <v>126</v>
      </c>
      <c r="D151" s="266"/>
      <c r="E151" s="266"/>
      <c r="F151" s="266"/>
      <c r="G151" s="261"/>
      <c r="H151" s="261"/>
      <c r="I151" s="262"/>
    </row>
    <row r="152" spans="1:9" ht="18" customHeight="1" x14ac:dyDescent="0.3">
      <c r="A152" s="281"/>
      <c r="B152" s="253"/>
      <c r="C152" s="266" t="s">
        <v>43</v>
      </c>
      <c r="D152" s="266"/>
      <c r="E152" s="266"/>
      <c r="F152" s="266"/>
      <c r="G152" s="261"/>
      <c r="H152" s="261"/>
      <c r="I152" s="262"/>
    </row>
    <row r="153" spans="1:9" ht="50.1" customHeight="1" x14ac:dyDescent="0.3">
      <c r="A153" s="281"/>
      <c r="B153" s="253"/>
      <c r="C153" s="266" t="s">
        <v>127</v>
      </c>
      <c r="D153" s="266"/>
      <c r="E153" s="266"/>
      <c r="F153" s="266"/>
      <c r="G153" s="267" t="str">
        <f>IF(IF(ISNUMBER(SEARCH("No WWS Notes for",_WWSNotes!A24))=TRUE,"",_WWSNotes!A24)=0,"",IF(ISNUMBER(SEARCH("No WWS Notes for",_WWSNotes!A24))=TRUE,"",_WWSNotes!A24))</f>
        <v/>
      </c>
      <c r="H153" s="267"/>
      <c r="I153" s="268"/>
    </row>
    <row r="154" spans="1:9" ht="54.9" customHeight="1" x14ac:dyDescent="0.3">
      <c r="A154" s="281" t="str">
        <f>IFERROR(INDEX(DataTable[Topic],MATCH(B154,DataTable[Checklist Number],0)),"")</f>
        <v/>
      </c>
      <c r="B154" s="253" t="str">
        <f>IF(_ChecklistNumbers!A25="","",_ChecklistNumbers!A25)</f>
        <v/>
      </c>
      <c r="C154" s="266" t="s">
        <v>40</v>
      </c>
      <c r="D154" s="266"/>
      <c r="E154" s="266"/>
      <c r="F154" s="266"/>
      <c r="G154" s="248" t="str">
        <f>IF(_Question!A25="","",_Question!A25)</f>
        <v/>
      </c>
      <c r="H154" s="248"/>
      <c r="I154" s="284"/>
    </row>
    <row r="155" spans="1:9" ht="54.9" customHeight="1" x14ac:dyDescent="0.3">
      <c r="A155" s="281"/>
      <c r="B155" s="253"/>
      <c r="C155" s="266" t="s">
        <v>44</v>
      </c>
      <c r="D155" s="266"/>
      <c r="E155" s="266"/>
      <c r="F155" s="266"/>
      <c r="G155" s="282" t="str">
        <f>IF(_Recommendation!A25="","",_Recommendation!A25)</f>
        <v/>
      </c>
      <c r="H155" s="282"/>
      <c r="I155" s="283"/>
    </row>
    <row r="156" spans="1:9" ht="18" customHeight="1" x14ac:dyDescent="0.3">
      <c r="A156" s="281"/>
      <c r="B156" s="253"/>
      <c r="C156" s="266" t="s">
        <v>41</v>
      </c>
      <c r="D156" s="266"/>
      <c r="E156" s="266"/>
      <c r="F156" s="266"/>
      <c r="G156" s="261"/>
      <c r="H156" s="261"/>
      <c r="I156" s="262"/>
    </row>
    <row r="157" spans="1:9" ht="18" customHeight="1" x14ac:dyDescent="0.3">
      <c r="A157" s="281"/>
      <c r="B157" s="253"/>
      <c r="C157" s="266" t="s">
        <v>42</v>
      </c>
      <c r="D157" s="266"/>
      <c r="E157" s="266"/>
      <c r="F157" s="266"/>
      <c r="G157" s="261"/>
      <c r="H157" s="261"/>
      <c r="I157" s="262"/>
    </row>
    <row r="158" spans="1:9" ht="18" customHeight="1" x14ac:dyDescent="0.3">
      <c r="A158" s="281"/>
      <c r="B158" s="253"/>
      <c r="C158" s="266" t="s">
        <v>126</v>
      </c>
      <c r="D158" s="266"/>
      <c r="E158" s="266"/>
      <c r="F158" s="266"/>
      <c r="G158" s="261"/>
      <c r="H158" s="261"/>
      <c r="I158" s="262"/>
    </row>
    <row r="159" spans="1:9" ht="18" customHeight="1" x14ac:dyDescent="0.3">
      <c r="A159" s="281"/>
      <c r="B159" s="253"/>
      <c r="C159" s="266" t="s">
        <v>43</v>
      </c>
      <c r="D159" s="266"/>
      <c r="E159" s="266"/>
      <c r="F159" s="266"/>
      <c r="G159" s="261"/>
      <c r="H159" s="261"/>
      <c r="I159" s="262"/>
    </row>
    <row r="160" spans="1:9" ht="50.1" customHeight="1" x14ac:dyDescent="0.3">
      <c r="A160" s="281"/>
      <c r="B160" s="253"/>
      <c r="C160" s="266" t="s">
        <v>127</v>
      </c>
      <c r="D160" s="266"/>
      <c r="E160" s="266"/>
      <c r="F160" s="266"/>
      <c r="G160" s="267" t="str">
        <f>IF(IF(ISNUMBER(SEARCH("No WWS Notes for",_WWSNotes!A25))=TRUE,"",_WWSNotes!A25)=0,"",IF(ISNUMBER(SEARCH("No WWS Notes for",_WWSNotes!A25))=TRUE,"",_WWSNotes!A25))</f>
        <v/>
      </c>
      <c r="H160" s="267"/>
      <c r="I160" s="268"/>
    </row>
    <row r="161" spans="1:9" ht="54.9" customHeight="1" x14ac:dyDescent="0.3">
      <c r="A161" s="281" t="str">
        <f>IFERROR(INDEX(DataTable[Topic],MATCH(B161,DataTable[Checklist Number],0)),"")</f>
        <v/>
      </c>
      <c r="B161" s="253" t="str">
        <f>IF(_ChecklistNumbers!A26="","",_ChecklistNumbers!A26)</f>
        <v/>
      </c>
      <c r="C161" s="266" t="s">
        <v>40</v>
      </c>
      <c r="D161" s="266"/>
      <c r="E161" s="266"/>
      <c r="F161" s="266"/>
      <c r="G161" s="248" t="str">
        <f>IF(_Question!A26="","",_Question!A26)</f>
        <v/>
      </c>
      <c r="H161" s="248"/>
      <c r="I161" s="284"/>
    </row>
    <row r="162" spans="1:9" ht="54.9" customHeight="1" x14ac:dyDescent="0.3">
      <c r="A162" s="281"/>
      <c r="B162" s="253"/>
      <c r="C162" s="266" t="s">
        <v>44</v>
      </c>
      <c r="D162" s="266"/>
      <c r="E162" s="266"/>
      <c r="F162" s="266"/>
      <c r="G162" s="282" t="str">
        <f>IF(_Recommendation!A26="","",_Recommendation!A26)</f>
        <v/>
      </c>
      <c r="H162" s="282"/>
      <c r="I162" s="283"/>
    </row>
    <row r="163" spans="1:9" ht="18" customHeight="1" x14ac:dyDescent="0.3">
      <c r="A163" s="281"/>
      <c r="B163" s="253"/>
      <c r="C163" s="266" t="s">
        <v>41</v>
      </c>
      <c r="D163" s="266"/>
      <c r="E163" s="266"/>
      <c r="F163" s="266"/>
      <c r="G163" s="261"/>
      <c r="H163" s="261"/>
      <c r="I163" s="262"/>
    </row>
    <row r="164" spans="1:9" ht="18" customHeight="1" x14ac:dyDescent="0.3">
      <c r="A164" s="281"/>
      <c r="B164" s="253"/>
      <c r="C164" s="266" t="s">
        <v>42</v>
      </c>
      <c r="D164" s="266"/>
      <c r="E164" s="266"/>
      <c r="F164" s="266"/>
      <c r="G164" s="261"/>
      <c r="H164" s="261"/>
      <c r="I164" s="262"/>
    </row>
    <row r="165" spans="1:9" ht="18" customHeight="1" x14ac:dyDescent="0.3">
      <c r="A165" s="281"/>
      <c r="B165" s="253"/>
      <c r="C165" s="266" t="s">
        <v>126</v>
      </c>
      <c r="D165" s="266"/>
      <c r="E165" s="266"/>
      <c r="F165" s="266"/>
      <c r="G165" s="261"/>
      <c r="H165" s="261"/>
      <c r="I165" s="262"/>
    </row>
    <row r="166" spans="1:9" ht="18" customHeight="1" x14ac:dyDescent="0.3">
      <c r="A166" s="281"/>
      <c r="B166" s="253"/>
      <c r="C166" s="266" t="s">
        <v>43</v>
      </c>
      <c r="D166" s="266"/>
      <c r="E166" s="266"/>
      <c r="F166" s="266"/>
      <c r="G166" s="261"/>
      <c r="H166" s="261"/>
      <c r="I166" s="262"/>
    </row>
    <row r="167" spans="1:9" ht="50.1" customHeight="1" x14ac:dyDescent="0.3">
      <c r="A167" s="281"/>
      <c r="B167" s="253"/>
      <c r="C167" s="266" t="s">
        <v>127</v>
      </c>
      <c r="D167" s="266"/>
      <c r="E167" s="266"/>
      <c r="F167" s="266"/>
      <c r="G167" s="267" t="str">
        <f>IF(IF(ISNUMBER(SEARCH("No WWS Notes for",_WWSNotes!A26))=TRUE,"",_WWSNotes!A26)=0,"",IF(ISNUMBER(SEARCH("No WWS Notes for",_WWSNotes!A26))=TRUE,"",_WWSNotes!A26))</f>
        <v/>
      </c>
      <c r="H167" s="267"/>
      <c r="I167" s="268"/>
    </row>
    <row r="168" spans="1:9" ht="54.9" customHeight="1" x14ac:dyDescent="0.3">
      <c r="A168" s="281" t="str">
        <f>IFERROR(INDEX(DataTable[Topic],MATCH(B168,DataTable[Checklist Number],0)),"")</f>
        <v/>
      </c>
      <c r="B168" s="253" t="str">
        <f>IF(_ChecklistNumbers!A27="","",_ChecklistNumbers!A27)</f>
        <v/>
      </c>
      <c r="C168" s="266" t="s">
        <v>40</v>
      </c>
      <c r="D168" s="266"/>
      <c r="E168" s="266"/>
      <c r="F168" s="266"/>
      <c r="G168" s="248" t="str">
        <f>IF(_Question!A27="","",_Question!A27)</f>
        <v/>
      </c>
      <c r="H168" s="248"/>
      <c r="I168" s="284"/>
    </row>
    <row r="169" spans="1:9" ht="54.9" customHeight="1" x14ac:dyDescent="0.3">
      <c r="A169" s="281"/>
      <c r="B169" s="253"/>
      <c r="C169" s="266" t="s">
        <v>44</v>
      </c>
      <c r="D169" s="266"/>
      <c r="E169" s="266"/>
      <c r="F169" s="266"/>
      <c r="G169" s="282" t="str">
        <f>IF(_Recommendation!A27="","",_Recommendation!A27)</f>
        <v/>
      </c>
      <c r="H169" s="282"/>
      <c r="I169" s="283"/>
    </row>
    <row r="170" spans="1:9" ht="18" customHeight="1" x14ac:dyDescent="0.3">
      <c r="A170" s="281"/>
      <c r="B170" s="253"/>
      <c r="C170" s="266" t="s">
        <v>41</v>
      </c>
      <c r="D170" s="266"/>
      <c r="E170" s="266"/>
      <c r="F170" s="266"/>
      <c r="G170" s="261"/>
      <c r="H170" s="261"/>
      <c r="I170" s="262"/>
    </row>
    <row r="171" spans="1:9" ht="18" customHeight="1" x14ac:dyDescent="0.3">
      <c r="A171" s="281"/>
      <c r="B171" s="253"/>
      <c r="C171" s="266" t="s">
        <v>42</v>
      </c>
      <c r="D171" s="266"/>
      <c r="E171" s="266"/>
      <c r="F171" s="266"/>
      <c r="G171" s="261"/>
      <c r="H171" s="261"/>
      <c r="I171" s="262"/>
    </row>
    <row r="172" spans="1:9" ht="18" customHeight="1" x14ac:dyDescent="0.3">
      <c r="A172" s="281"/>
      <c r="B172" s="253"/>
      <c r="C172" s="266" t="s">
        <v>126</v>
      </c>
      <c r="D172" s="266"/>
      <c r="E172" s="266"/>
      <c r="F172" s="266"/>
      <c r="G172" s="261"/>
      <c r="H172" s="261"/>
      <c r="I172" s="262"/>
    </row>
    <row r="173" spans="1:9" ht="18" customHeight="1" x14ac:dyDescent="0.3">
      <c r="A173" s="281"/>
      <c r="B173" s="253"/>
      <c r="C173" s="266" t="s">
        <v>43</v>
      </c>
      <c r="D173" s="266"/>
      <c r="E173" s="266"/>
      <c r="F173" s="266"/>
      <c r="G173" s="261"/>
      <c r="H173" s="261"/>
      <c r="I173" s="262"/>
    </row>
    <row r="174" spans="1:9" ht="50.1" customHeight="1" x14ac:dyDescent="0.3">
      <c r="A174" s="281"/>
      <c r="B174" s="253"/>
      <c r="C174" s="266" t="s">
        <v>127</v>
      </c>
      <c r="D174" s="266"/>
      <c r="E174" s="266"/>
      <c r="F174" s="266"/>
      <c r="G174" s="267" t="str">
        <f>IF(IF(ISNUMBER(SEARCH("No WWS Notes for",_WWSNotes!A27))=TRUE,"",_WWSNotes!A27)=0,"",IF(ISNUMBER(SEARCH("No WWS Notes for",_WWSNotes!A27))=TRUE,"",_WWSNotes!A27))</f>
        <v/>
      </c>
      <c r="H174" s="267"/>
      <c r="I174" s="268"/>
    </row>
    <row r="175" spans="1:9" ht="54.9" customHeight="1" x14ac:dyDescent="0.3">
      <c r="A175" s="281" t="str">
        <f>IFERROR(INDEX(DataTable[Topic],MATCH(B175,DataTable[Checklist Number],0)),"")</f>
        <v/>
      </c>
      <c r="B175" s="253" t="str">
        <f>IF(_ChecklistNumbers!A28="","",_ChecklistNumbers!A28)</f>
        <v/>
      </c>
      <c r="C175" s="266" t="s">
        <v>40</v>
      </c>
      <c r="D175" s="266"/>
      <c r="E175" s="266"/>
      <c r="F175" s="266"/>
      <c r="G175" s="248" t="str">
        <f>IF(_Question!A28="","",_Question!A28)</f>
        <v/>
      </c>
      <c r="H175" s="248"/>
      <c r="I175" s="284"/>
    </row>
    <row r="176" spans="1:9" ht="54.9" customHeight="1" x14ac:dyDescent="0.3">
      <c r="A176" s="281"/>
      <c r="B176" s="253"/>
      <c r="C176" s="266" t="s">
        <v>44</v>
      </c>
      <c r="D176" s="266"/>
      <c r="E176" s="266"/>
      <c r="F176" s="266"/>
      <c r="G176" s="282" t="str">
        <f>IF(_Recommendation!A28="","",_Recommendation!A28)</f>
        <v/>
      </c>
      <c r="H176" s="282"/>
      <c r="I176" s="283"/>
    </row>
    <row r="177" spans="1:9" ht="18" customHeight="1" x14ac:dyDescent="0.3">
      <c r="A177" s="281"/>
      <c r="B177" s="253"/>
      <c r="C177" s="266" t="s">
        <v>41</v>
      </c>
      <c r="D177" s="266"/>
      <c r="E177" s="266"/>
      <c r="F177" s="266"/>
      <c r="G177" s="261"/>
      <c r="H177" s="261"/>
      <c r="I177" s="262"/>
    </row>
    <row r="178" spans="1:9" ht="18" customHeight="1" x14ac:dyDescent="0.3">
      <c r="A178" s="281"/>
      <c r="B178" s="253"/>
      <c r="C178" s="266" t="s">
        <v>42</v>
      </c>
      <c r="D178" s="266"/>
      <c r="E178" s="266"/>
      <c r="F178" s="266"/>
      <c r="G178" s="261"/>
      <c r="H178" s="261"/>
      <c r="I178" s="262"/>
    </row>
    <row r="179" spans="1:9" ht="18" customHeight="1" x14ac:dyDescent="0.3">
      <c r="A179" s="281"/>
      <c r="B179" s="253"/>
      <c r="C179" s="266" t="s">
        <v>126</v>
      </c>
      <c r="D179" s="266"/>
      <c r="E179" s="266"/>
      <c r="F179" s="266"/>
      <c r="G179" s="261"/>
      <c r="H179" s="261"/>
      <c r="I179" s="262"/>
    </row>
    <row r="180" spans="1:9" ht="18" customHeight="1" x14ac:dyDescent="0.3">
      <c r="A180" s="281"/>
      <c r="B180" s="253"/>
      <c r="C180" s="266" t="s">
        <v>43</v>
      </c>
      <c r="D180" s="266"/>
      <c r="E180" s="266"/>
      <c r="F180" s="266"/>
      <c r="G180" s="261"/>
      <c r="H180" s="261"/>
      <c r="I180" s="262"/>
    </row>
    <row r="181" spans="1:9" ht="50.1" customHeight="1" x14ac:dyDescent="0.3">
      <c r="A181" s="281"/>
      <c r="B181" s="253"/>
      <c r="C181" s="266" t="s">
        <v>127</v>
      </c>
      <c r="D181" s="266"/>
      <c r="E181" s="266"/>
      <c r="F181" s="266"/>
      <c r="G181" s="267" t="str">
        <f>IF(IF(ISNUMBER(SEARCH("No WWS Notes for",_WWSNotes!A28))=TRUE,"",_WWSNotes!A28)=0,"",IF(ISNUMBER(SEARCH("No WWS Notes for",_WWSNotes!A28))=TRUE,"",_WWSNotes!A28))</f>
        <v/>
      </c>
      <c r="H181" s="267"/>
      <c r="I181" s="268"/>
    </row>
    <row r="182" spans="1:9" ht="54.9" customHeight="1" x14ac:dyDescent="0.3">
      <c r="A182" s="281" t="str">
        <f>IFERROR(INDEX(DataTable[Topic],MATCH(B182,DataTable[Checklist Number],0)),"")</f>
        <v/>
      </c>
      <c r="B182" s="253" t="str">
        <f>IF(_ChecklistNumbers!A29="","",_ChecklistNumbers!A29)</f>
        <v/>
      </c>
      <c r="C182" s="266" t="s">
        <v>40</v>
      </c>
      <c r="D182" s="266"/>
      <c r="E182" s="266"/>
      <c r="F182" s="266"/>
      <c r="G182" s="248" t="str">
        <f>IF(_Question!A29="","",_Question!A29)</f>
        <v/>
      </c>
      <c r="H182" s="248"/>
      <c r="I182" s="284"/>
    </row>
    <row r="183" spans="1:9" ht="54.9" customHeight="1" x14ac:dyDescent="0.3">
      <c r="A183" s="281"/>
      <c r="B183" s="253"/>
      <c r="C183" s="266" t="s">
        <v>44</v>
      </c>
      <c r="D183" s="266"/>
      <c r="E183" s="266"/>
      <c r="F183" s="266"/>
      <c r="G183" s="282" t="str">
        <f>IF(_Recommendation!A29="","",_Recommendation!A29)</f>
        <v/>
      </c>
      <c r="H183" s="282"/>
      <c r="I183" s="283"/>
    </row>
    <row r="184" spans="1:9" ht="18" customHeight="1" x14ac:dyDescent="0.3">
      <c r="A184" s="281"/>
      <c r="B184" s="253"/>
      <c r="C184" s="266" t="s">
        <v>41</v>
      </c>
      <c r="D184" s="266"/>
      <c r="E184" s="266"/>
      <c r="F184" s="266"/>
      <c r="G184" s="261"/>
      <c r="H184" s="261"/>
      <c r="I184" s="262"/>
    </row>
    <row r="185" spans="1:9" ht="18" customHeight="1" x14ac:dyDescent="0.3">
      <c r="A185" s="281"/>
      <c r="B185" s="253"/>
      <c r="C185" s="266" t="s">
        <v>42</v>
      </c>
      <c r="D185" s="266"/>
      <c r="E185" s="266"/>
      <c r="F185" s="266"/>
      <c r="G185" s="261"/>
      <c r="H185" s="261"/>
      <c r="I185" s="262"/>
    </row>
    <row r="186" spans="1:9" ht="18" customHeight="1" x14ac:dyDescent="0.3">
      <c r="A186" s="281"/>
      <c r="B186" s="253"/>
      <c r="C186" s="266" t="s">
        <v>126</v>
      </c>
      <c r="D186" s="266"/>
      <c r="E186" s="266"/>
      <c r="F186" s="266"/>
      <c r="G186" s="261"/>
      <c r="H186" s="261"/>
      <c r="I186" s="262"/>
    </row>
    <row r="187" spans="1:9" ht="18" customHeight="1" x14ac:dyDescent="0.3">
      <c r="A187" s="281"/>
      <c r="B187" s="253"/>
      <c r="C187" s="266" t="s">
        <v>43</v>
      </c>
      <c r="D187" s="266"/>
      <c r="E187" s="266"/>
      <c r="F187" s="266"/>
      <c r="G187" s="261"/>
      <c r="H187" s="261"/>
      <c r="I187" s="262"/>
    </row>
    <row r="188" spans="1:9" ht="50.1" customHeight="1" x14ac:dyDescent="0.3">
      <c r="A188" s="281"/>
      <c r="B188" s="253"/>
      <c r="C188" s="266" t="s">
        <v>127</v>
      </c>
      <c r="D188" s="266"/>
      <c r="E188" s="266"/>
      <c r="F188" s="266"/>
      <c r="G188" s="267" t="str">
        <f>IF(IF(ISNUMBER(SEARCH("No WWS Notes for",_WWSNotes!A29))=TRUE,"",_WWSNotes!A29)=0,"",IF(ISNUMBER(SEARCH("No WWS Notes for",_WWSNotes!A29))=TRUE,"",_WWSNotes!A29))</f>
        <v/>
      </c>
      <c r="H188" s="267"/>
      <c r="I188" s="268"/>
    </row>
    <row r="189" spans="1:9" ht="54.9" customHeight="1" x14ac:dyDescent="0.3">
      <c r="A189" s="281" t="str">
        <f>IFERROR(INDEX(DataTable[Topic],MATCH(B189,DataTable[Checklist Number],0)),"")</f>
        <v/>
      </c>
      <c r="B189" s="253" t="str">
        <f>IF(_ChecklistNumbers!A30="","",_ChecklistNumbers!A30)</f>
        <v/>
      </c>
      <c r="C189" s="266" t="s">
        <v>40</v>
      </c>
      <c r="D189" s="266"/>
      <c r="E189" s="266"/>
      <c r="F189" s="266"/>
      <c r="G189" s="248" t="str">
        <f>IF(_Question!A30="","",_Question!A30)</f>
        <v/>
      </c>
      <c r="H189" s="248"/>
      <c r="I189" s="284"/>
    </row>
    <row r="190" spans="1:9" ht="54.9" customHeight="1" x14ac:dyDescent="0.3">
      <c r="A190" s="281"/>
      <c r="B190" s="253"/>
      <c r="C190" s="266" t="s">
        <v>44</v>
      </c>
      <c r="D190" s="266"/>
      <c r="E190" s="266"/>
      <c r="F190" s="266"/>
      <c r="G190" s="282" t="str">
        <f>IF(_Recommendation!A30="","",_Recommendation!A30)</f>
        <v/>
      </c>
      <c r="H190" s="282"/>
      <c r="I190" s="283"/>
    </row>
    <row r="191" spans="1:9" ht="18" customHeight="1" x14ac:dyDescent="0.3">
      <c r="A191" s="281"/>
      <c r="B191" s="253"/>
      <c r="C191" s="266" t="s">
        <v>41</v>
      </c>
      <c r="D191" s="266"/>
      <c r="E191" s="266"/>
      <c r="F191" s="266"/>
      <c r="G191" s="261"/>
      <c r="H191" s="261"/>
      <c r="I191" s="262"/>
    </row>
    <row r="192" spans="1:9" ht="18" customHeight="1" x14ac:dyDescent="0.3">
      <c r="A192" s="281"/>
      <c r="B192" s="253"/>
      <c r="C192" s="266" t="s">
        <v>42</v>
      </c>
      <c r="D192" s="266"/>
      <c r="E192" s="266"/>
      <c r="F192" s="266"/>
      <c r="G192" s="261"/>
      <c r="H192" s="261"/>
      <c r="I192" s="262"/>
    </row>
    <row r="193" spans="1:9" ht="18" customHeight="1" x14ac:dyDescent="0.3">
      <c r="A193" s="281"/>
      <c r="B193" s="253"/>
      <c r="C193" s="266" t="s">
        <v>126</v>
      </c>
      <c r="D193" s="266"/>
      <c r="E193" s="266"/>
      <c r="F193" s="266"/>
      <c r="G193" s="261"/>
      <c r="H193" s="261"/>
      <c r="I193" s="262"/>
    </row>
    <row r="194" spans="1:9" ht="18" customHeight="1" x14ac:dyDescent="0.3">
      <c r="A194" s="281"/>
      <c r="B194" s="253"/>
      <c r="C194" s="266" t="s">
        <v>43</v>
      </c>
      <c r="D194" s="266"/>
      <c r="E194" s="266"/>
      <c r="F194" s="266"/>
      <c r="G194" s="261"/>
      <c r="H194" s="261"/>
      <c r="I194" s="262"/>
    </row>
    <row r="195" spans="1:9" ht="50.1" customHeight="1" x14ac:dyDescent="0.3">
      <c r="A195" s="281"/>
      <c r="B195" s="253"/>
      <c r="C195" s="266" t="s">
        <v>127</v>
      </c>
      <c r="D195" s="266"/>
      <c r="E195" s="266"/>
      <c r="F195" s="266"/>
      <c r="G195" s="267" t="str">
        <f>IF(IF(ISNUMBER(SEARCH("No WWS Notes for",_WWSNotes!A30))=TRUE,"",_WWSNotes!A30)=0,"",IF(ISNUMBER(SEARCH("No WWS Notes for",_WWSNotes!A30))=TRUE,"",_WWSNotes!A30))</f>
        <v/>
      </c>
      <c r="H195" s="267"/>
      <c r="I195" s="268"/>
    </row>
    <row r="196" spans="1:9" ht="54.9" customHeight="1" x14ac:dyDescent="0.3">
      <c r="A196" s="281" t="str">
        <f>IFERROR(INDEX(DataTable[Topic],MATCH(B196,DataTable[Checklist Number],0)),"")</f>
        <v/>
      </c>
      <c r="B196" s="253" t="str">
        <f>IF(_ChecklistNumbers!A31="","",_ChecklistNumbers!A31)</f>
        <v/>
      </c>
      <c r="C196" s="266" t="s">
        <v>40</v>
      </c>
      <c r="D196" s="266"/>
      <c r="E196" s="266"/>
      <c r="F196" s="266"/>
      <c r="G196" s="248" t="str">
        <f>IF(_Question!A31="","",_Question!A31)</f>
        <v/>
      </c>
      <c r="H196" s="248"/>
      <c r="I196" s="284"/>
    </row>
    <row r="197" spans="1:9" ht="54.9" customHeight="1" x14ac:dyDescent="0.3">
      <c r="A197" s="281"/>
      <c r="B197" s="253"/>
      <c r="C197" s="266" t="s">
        <v>44</v>
      </c>
      <c r="D197" s="266"/>
      <c r="E197" s="266"/>
      <c r="F197" s="266"/>
      <c r="G197" s="282" t="str">
        <f>IF(_Recommendation!A31="","",_Recommendation!A31)</f>
        <v/>
      </c>
      <c r="H197" s="282"/>
      <c r="I197" s="283"/>
    </row>
    <row r="198" spans="1:9" ht="18" customHeight="1" x14ac:dyDescent="0.3">
      <c r="A198" s="281"/>
      <c r="B198" s="253"/>
      <c r="C198" s="266" t="s">
        <v>41</v>
      </c>
      <c r="D198" s="266"/>
      <c r="E198" s="266"/>
      <c r="F198" s="266"/>
      <c r="G198" s="261"/>
      <c r="H198" s="261"/>
      <c r="I198" s="262"/>
    </row>
    <row r="199" spans="1:9" ht="18" customHeight="1" x14ac:dyDescent="0.3">
      <c r="A199" s="281"/>
      <c r="B199" s="253"/>
      <c r="C199" s="266" t="s">
        <v>42</v>
      </c>
      <c r="D199" s="266"/>
      <c r="E199" s="266"/>
      <c r="F199" s="266"/>
      <c r="G199" s="261"/>
      <c r="H199" s="261"/>
      <c r="I199" s="262"/>
    </row>
    <row r="200" spans="1:9" ht="18" customHeight="1" x14ac:dyDescent="0.3">
      <c r="A200" s="281"/>
      <c r="B200" s="253"/>
      <c r="C200" s="266" t="s">
        <v>126</v>
      </c>
      <c r="D200" s="266"/>
      <c r="E200" s="266"/>
      <c r="F200" s="266"/>
      <c r="G200" s="261"/>
      <c r="H200" s="261"/>
      <c r="I200" s="262"/>
    </row>
    <row r="201" spans="1:9" ht="18" customHeight="1" x14ac:dyDescent="0.3">
      <c r="A201" s="281"/>
      <c r="B201" s="253"/>
      <c r="C201" s="266" t="s">
        <v>43</v>
      </c>
      <c r="D201" s="266"/>
      <c r="E201" s="266"/>
      <c r="F201" s="266"/>
      <c r="G201" s="261"/>
      <c r="H201" s="261"/>
      <c r="I201" s="262"/>
    </row>
    <row r="202" spans="1:9" ht="50.1" customHeight="1" x14ac:dyDescent="0.3">
      <c r="A202" s="281"/>
      <c r="B202" s="253"/>
      <c r="C202" s="266" t="s">
        <v>127</v>
      </c>
      <c r="D202" s="266"/>
      <c r="E202" s="266"/>
      <c r="F202" s="266"/>
      <c r="G202" s="267" t="str">
        <f>IF(IF(ISNUMBER(SEARCH("No WWS Notes for",_WWSNotes!A31))=TRUE,"",_WWSNotes!A31)=0,"",IF(ISNUMBER(SEARCH("No WWS Notes for",_WWSNotes!A31))=TRUE,"",_WWSNotes!A31))</f>
        <v/>
      </c>
      <c r="H202" s="267"/>
      <c r="I202" s="268"/>
    </row>
    <row r="203" spans="1:9" ht="54.9" customHeight="1" x14ac:dyDescent="0.3">
      <c r="A203" s="281" t="str">
        <f>IFERROR(INDEX(DataTable[Topic],MATCH(B203,DataTable[Checklist Number],0)),"")</f>
        <v/>
      </c>
      <c r="B203" s="253" t="str">
        <f>IF(_ChecklistNumbers!A32="","",_ChecklistNumbers!A32)</f>
        <v/>
      </c>
      <c r="C203" s="266" t="s">
        <v>40</v>
      </c>
      <c r="D203" s="266"/>
      <c r="E203" s="266"/>
      <c r="F203" s="266"/>
      <c r="G203" s="248" t="str">
        <f>IF(_Question!A32="","",_Question!A32)</f>
        <v/>
      </c>
      <c r="H203" s="248"/>
      <c r="I203" s="284"/>
    </row>
    <row r="204" spans="1:9" ht="54.9" customHeight="1" x14ac:dyDescent="0.3">
      <c r="A204" s="281"/>
      <c r="B204" s="253"/>
      <c r="C204" s="266" t="s">
        <v>44</v>
      </c>
      <c r="D204" s="266"/>
      <c r="E204" s="266"/>
      <c r="F204" s="266"/>
      <c r="G204" s="282" t="str">
        <f>IF(_Recommendation!A32="","",_Recommendation!A32)</f>
        <v/>
      </c>
      <c r="H204" s="282"/>
      <c r="I204" s="283"/>
    </row>
    <row r="205" spans="1:9" ht="18" customHeight="1" x14ac:dyDescent="0.3">
      <c r="A205" s="281"/>
      <c r="B205" s="253"/>
      <c r="C205" s="266" t="s">
        <v>41</v>
      </c>
      <c r="D205" s="266"/>
      <c r="E205" s="266"/>
      <c r="F205" s="266"/>
      <c r="G205" s="261"/>
      <c r="H205" s="261"/>
      <c r="I205" s="262"/>
    </row>
    <row r="206" spans="1:9" ht="18" customHeight="1" x14ac:dyDescent="0.3">
      <c r="A206" s="281"/>
      <c r="B206" s="253"/>
      <c r="C206" s="266" t="s">
        <v>42</v>
      </c>
      <c r="D206" s="266"/>
      <c r="E206" s="266"/>
      <c r="F206" s="266"/>
      <c r="G206" s="261"/>
      <c r="H206" s="261"/>
      <c r="I206" s="262"/>
    </row>
    <row r="207" spans="1:9" ht="18" customHeight="1" x14ac:dyDescent="0.3">
      <c r="A207" s="281"/>
      <c r="B207" s="253"/>
      <c r="C207" s="266" t="s">
        <v>126</v>
      </c>
      <c r="D207" s="266"/>
      <c r="E207" s="266"/>
      <c r="F207" s="266"/>
      <c r="G207" s="261"/>
      <c r="H207" s="261"/>
      <c r="I207" s="262"/>
    </row>
    <row r="208" spans="1:9" ht="18" customHeight="1" x14ac:dyDescent="0.3">
      <c r="A208" s="281"/>
      <c r="B208" s="253"/>
      <c r="C208" s="266" t="s">
        <v>43</v>
      </c>
      <c r="D208" s="266"/>
      <c r="E208" s="266"/>
      <c r="F208" s="266"/>
      <c r="G208" s="261"/>
      <c r="H208" s="261"/>
      <c r="I208" s="262"/>
    </row>
    <row r="209" spans="1:9" ht="50.1" customHeight="1" x14ac:dyDescent="0.3">
      <c r="A209" s="281"/>
      <c r="B209" s="253"/>
      <c r="C209" s="266" t="s">
        <v>127</v>
      </c>
      <c r="D209" s="266"/>
      <c r="E209" s="266"/>
      <c r="F209" s="266"/>
      <c r="G209" s="267" t="str">
        <f>IF(IF(ISNUMBER(SEARCH("No WWS Notes for",_WWSNotes!A32))=TRUE,"",_WWSNotes!A32)=0,"",IF(ISNUMBER(SEARCH("No WWS Notes for",_WWSNotes!A32))=TRUE,"",_WWSNotes!A32))</f>
        <v/>
      </c>
      <c r="H209" s="267"/>
      <c r="I209" s="268"/>
    </row>
    <row r="210" spans="1:9" ht="54.9" customHeight="1" x14ac:dyDescent="0.3">
      <c r="A210" s="281" t="str">
        <f>IFERROR(INDEX(DataTable[Topic],MATCH(B210,DataTable[Checklist Number],0)),"")</f>
        <v/>
      </c>
      <c r="B210" s="253" t="str">
        <f>IF(_ChecklistNumbers!A33="","",_ChecklistNumbers!A33)</f>
        <v/>
      </c>
      <c r="C210" s="266" t="s">
        <v>40</v>
      </c>
      <c r="D210" s="266"/>
      <c r="E210" s="266"/>
      <c r="F210" s="266"/>
      <c r="G210" s="248" t="str">
        <f>IF(_Question!A33="","",_Question!A33)</f>
        <v/>
      </c>
      <c r="H210" s="248"/>
      <c r="I210" s="284"/>
    </row>
    <row r="211" spans="1:9" ht="54.9" customHeight="1" x14ac:dyDescent="0.3">
      <c r="A211" s="281"/>
      <c r="B211" s="253"/>
      <c r="C211" s="266" t="s">
        <v>44</v>
      </c>
      <c r="D211" s="266"/>
      <c r="E211" s="266"/>
      <c r="F211" s="266"/>
      <c r="G211" s="282" t="str">
        <f>IF(_Recommendation!A33="","",_Recommendation!A33)</f>
        <v/>
      </c>
      <c r="H211" s="282"/>
      <c r="I211" s="283"/>
    </row>
    <row r="212" spans="1:9" ht="18" customHeight="1" x14ac:dyDescent="0.3">
      <c r="A212" s="281"/>
      <c r="B212" s="253"/>
      <c r="C212" s="266" t="s">
        <v>41</v>
      </c>
      <c r="D212" s="266"/>
      <c r="E212" s="266"/>
      <c r="F212" s="266"/>
      <c r="G212" s="261"/>
      <c r="H212" s="261"/>
      <c r="I212" s="262"/>
    </row>
    <row r="213" spans="1:9" ht="18" customHeight="1" x14ac:dyDescent="0.3">
      <c r="A213" s="281"/>
      <c r="B213" s="253"/>
      <c r="C213" s="266" t="s">
        <v>42</v>
      </c>
      <c r="D213" s="266"/>
      <c r="E213" s="266"/>
      <c r="F213" s="266"/>
      <c r="G213" s="261"/>
      <c r="H213" s="261"/>
      <c r="I213" s="262"/>
    </row>
    <row r="214" spans="1:9" ht="18" customHeight="1" x14ac:dyDescent="0.3">
      <c r="A214" s="281"/>
      <c r="B214" s="253"/>
      <c r="C214" s="266" t="s">
        <v>126</v>
      </c>
      <c r="D214" s="266"/>
      <c r="E214" s="266"/>
      <c r="F214" s="266"/>
      <c r="G214" s="261"/>
      <c r="H214" s="261"/>
      <c r="I214" s="262"/>
    </row>
    <row r="215" spans="1:9" ht="18" customHeight="1" x14ac:dyDescent="0.3">
      <c r="A215" s="281"/>
      <c r="B215" s="253"/>
      <c r="C215" s="266" t="s">
        <v>43</v>
      </c>
      <c r="D215" s="266"/>
      <c r="E215" s="266"/>
      <c r="F215" s="266"/>
      <c r="G215" s="261"/>
      <c r="H215" s="261"/>
      <c r="I215" s="262"/>
    </row>
    <row r="216" spans="1:9" ht="50.1" customHeight="1" x14ac:dyDescent="0.3">
      <c r="A216" s="281"/>
      <c r="B216" s="253"/>
      <c r="C216" s="266" t="s">
        <v>127</v>
      </c>
      <c r="D216" s="266"/>
      <c r="E216" s="266"/>
      <c r="F216" s="266"/>
      <c r="G216" s="267" t="str">
        <f>IF(IF(ISNUMBER(SEARCH("No WWS Notes for",_WWSNotes!A33))=TRUE,"",_WWSNotes!A33)=0,"",IF(ISNUMBER(SEARCH("No WWS Notes for",_WWSNotes!A33))=TRUE,"",_WWSNotes!A33))</f>
        <v/>
      </c>
      <c r="H216" s="267"/>
      <c r="I216" s="268"/>
    </row>
    <row r="217" spans="1:9" ht="54.9" customHeight="1" x14ac:dyDescent="0.3">
      <c r="A217" s="281" t="str">
        <f>IFERROR(INDEX(DataTable[Topic],MATCH(B217,DataTable[Checklist Number],0)),"")</f>
        <v/>
      </c>
      <c r="B217" s="253" t="str">
        <f>IF(_ChecklistNumbers!A34="","",_ChecklistNumbers!A34)</f>
        <v/>
      </c>
      <c r="C217" s="266" t="s">
        <v>40</v>
      </c>
      <c r="D217" s="266"/>
      <c r="E217" s="266"/>
      <c r="F217" s="266"/>
      <c r="G217" s="248" t="str">
        <f>IF(_Question!A34="","",_Question!A34)</f>
        <v/>
      </c>
      <c r="H217" s="248"/>
      <c r="I217" s="284"/>
    </row>
    <row r="218" spans="1:9" ht="54.9" customHeight="1" x14ac:dyDescent="0.3">
      <c r="A218" s="281"/>
      <c r="B218" s="253"/>
      <c r="C218" s="266" t="s">
        <v>44</v>
      </c>
      <c r="D218" s="266"/>
      <c r="E218" s="266"/>
      <c r="F218" s="266"/>
      <c r="G218" s="282" t="str">
        <f>IF(_Recommendation!A34="","",_Recommendation!A34)</f>
        <v/>
      </c>
      <c r="H218" s="282"/>
      <c r="I218" s="283"/>
    </row>
    <row r="219" spans="1:9" ht="18" customHeight="1" x14ac:dyDescent="0.3">
      <c r="A219" s="281"/>
      <c r="B219" s="253"/>
      <c r="C219" s="266" t="s">
        <v>41</v>
      </c>
      <c r="D219" s="266"/>
      <c r="E219" s="266"/>
      <c r="F219" s="266"/>
      <c r="G219" s="261"/>
      <c r="H219" s="261"/>
      <c r="I219" s="262"/>
    </row>
    <row r="220" spans="1:9" ht="18" customHeight="1" x14ac:dyDescent="0.3">
      <c r="A220" s="281"/>
      <c r="B220" s="253"/>
      <c r="C220" s="266" t="s">
        <v>42</v>
      </c>
      <c r="D220" s="266"/>
      <c r="E220" s="266"/>
      <c r="F220" s="266"/>
      <c r="G220" s="261"/>
      <c r="H220" s="261"/>
      <c r="I220" s="262"/>
    </row>
    <row r="221" spans="1:9" ht="18" customHeight="1" x14ac:dyDescent="0.3">
      <c r="A221" s="281"/>
      <c r="B221" s="253"/>
      <c r="C221" s="266" t="s">
        <v>126</v>
      </c>
      <c r="D221" s="266"/>
      <c r="E221" s="266"/>
      <c r="F221" s="266"/>
      <c r="G221" s="261"/>
      <c r="H221" s="261"/>
      <c r="I221" s="262"/>
    </row>
    <row r="222" spans="1:9" ht="18" customHeight="1" x14ac:dyDescent="0.3">
      <c r="A222" s="281"/>
      <c r="B222" s="253"/>
      <c r="C222" s="266" t="s">
        <v>43</v>
      </c>
      <c r="D222" s="266"/>
      <c r="E222" s="266"/>
      <c r="F222" s="266"/>
      <c r="G222" s="261"/>
      <c r="H222" s="261"/>
      <c r="I222" s="262"/>
    </row>
    <row r="223" spans="1:9" ht="50.1" customHeight="1" x14ac:dyDescent="0.3">
      <c r="A223" s="281"/>
      <c r="B223" s="253"/>
      <c r="C223" s="266" t="s">
        <v>127</v>
      </c>
      <c r="D223" s="266"/>
      <c r="E223" s="266"/>
      <c r="F223" s="266"/>
      <c r="G223" s="267" t="str">
        <f>IF(IF(ISNUMBER(SEARCH("No WWS Notes for",_WWSNotes!A34))=TRUE,"",_WWSNotes!A34)=0,"",IF(ISNUMBER(SEARCH("No WWS Notes for",_WWSNotes!A34))=TRUE,"",_WWSNotes!A34))</f>
        <v/>
      </c>
      <c r="H223" s="267"/>
      <c r="I223" s="268"/>
    </row>
    <row r="224" spans="1:9" ht="54.9" customHeight="1" x14ac:dyDescent="0.3">
      <c r="A224" s="281" t="str">
        <f>IFERROR(INDEX(DataTable[Topic],MATCH(B224,DataTable[Checklist Number],0)),"")</f>
        <v/>
      </c>
      <c r="B224" s="253" t="str">
        <f>IF(_ChecklistNumbers!A35="","",_ChecklistNumbers!A35)</f>
        <v/>
      </c>
      <c r="C224" s="266" t="s">
        <v>40</v>
      </c>
      <c r="D224" s="266"/>
      <c r="E224" s="266"/>
      <c r="F224" s="266"/>
      <c r="G224" s="248" t="str">
        <f>IF(_Question!A35="","",_Question!A35)</f>
        <v/>
      </c>
      <c r="H224" s="248"/>
      <c r="I224" s="284"/>
    </row>
    <row r="225" spans="1:9" ht="54.9" customHeight="1" x14ac:dyDescent="0.3">
      <c r="A225" s="281"/>
      <c r="B225" s="253"/>
      <c r="C225" s="266" t="s">
        <v>44</v>
      </c>
      <c r="D225" s="266"/>
      <c r="E225" s="266"/>
      <c r="F225" s="266"/>
      <c r="G225" s="282" t="str">
        <f>IF(_Recommendation!A35="","",_Recommendation!A35)</f>
        <v/>
      </c>
      <c r="H225" s="282"/>
      <c r="I225" s="283"/>
    </row>
    <row r="226" spans="1:9" ht="18" customHeight="1" x14ac:dyDescent="0.3">
      <c r="A226" s="281"/>
      <c r="B226" s="253"/>
      <c r="C226" s="266" t="s">
        <v>41</v>
      </c>
      <c r="D226" s="266"/>
      <c r="E226" s="266"/>
      <c r="F226" s="266"/>
      <c r="G226" s="261"/>
      <c r="H226" s="261"/>
      <c r="I226" s="262"/>
    </row>
    <row r="227" spans="1:9" ht="18" customHeight="1" x14ac:dyDescent="0.3">
      <c r="A227" s="281"/>
      <c r="B227" s="253"/>
      <c r="C227" s="266" t="s">
        <v>42</v>
      </c>
      <c r="D227" s="266"/>
      <c r="E227" s="266"/>
      <c r="F227" s="266"/>
      <c r="G227" s="261"/>
      <c r="H227" s="261"/>
      <c r="I227" s="262"/>
    </row>
    <row r="228" spans="1:9" ht="18" customHeight="1" x14ac:dyDescent="0.3">
      <c r="A228" s="281"/>
      <c r="B228" s="253"/>
      <c r="C228" s="266" t="s">
        <v>126</v>
      </c>
      <c r="D228" s="266"/>
      <c r="E228" s="266"/>
      <c r="F228" s="266"/>
      <c r="G228" s="261"/>
      <c r="H228" s="261"/>
      <c r="I228" s="262"/>
    </row>
    <row r="229" spans="1:9" ht="18" customHeight="1" x14ac:dyDescent="0.3">
      <c r="A229" s="281"/>
      <c r="B229" s="253"/>
      <c r="C229" s="266" t="s">
        <v>43</v>
      </c>
      <c r="D229" s="266"/>
      <c r="E229" s="266"/>
      <c r="F229" s="266"/>
      <c r="G229" s="261"/>
      <c r="H229" s="261"/>
      <c r="I229" s="262"/>
    </row>
    <row r="230" spans="1:9" ht="50.1" customHeight="1" x14ac:dyDescent="0.3">
      <c r="A230" s="281"/>
      <c r="B230" s="253"/>
      <c r="C230" s="266" t="s">
        <v>127</v>
      </c>
      <c r="D230" s="266"/>
      <c r="E230" s="266"/>
      <c r="F230" s="266"/>
      <c r="G230" s="267" t="str">
        <f>IF(IF(ISNUMBER(SEARCH("No WWS Notes for",_WWSNotes!A35))=TRUE,"",_WWSNotes!A35)=0,"",IF(ISNUMBER(SEARCH("No WWS Notes for",_WWSNotes!A35))=TRUE,"",_WWSNotes!A35))</f>
        <v/>
      </c>
      <c r="H230" s="267"/>
      <c r="I230" s="268"/>
    </row>
    <row r="231" spans="1:9" ht="54.9" customHeight="1" x14ac:dyDescent="0.3">
      <c r="A231" s="281" t="str">
        <f>IFERROR(INDEX(DataTable[Topic],MATCH(B231,DataTable[Checklist Number],0)),"")</f>
        <v/>
      </c>
      <c r="B231" s="253" t="str">
        <f>IF(_ChecklistNumbers!A36="","",_ChecklistNumbers!A36)</f>
        <v/>
      </c>
      <c r="C231" s="266" t="s">
        <v>40</v>
      </c>
      <c r="D231" s="266"/>
      <c r="E231" s="266"/>
      <c r="F231" s="266"/>
      <c r="G231" s="248" t="str">
        <f>IF(_Question!A36="","",_Question!A36)</f>
        <v/>
      </c>
      <c r="H231" s="248"/>
      <c r="I231" s="284"/>
    </row>
    <row r="232" spans="1:9" ht="54.9" customHeight="1" x14ac:dyDescent="0.3">
      <c r="A232" s="281"/>
      <c r="B232" s="253"/>
      <c r="C232" s="266" t="s">
        <v>44</v>
      </c>
      <c r="D232" s="266"/>
      <c r="E232" s="266"/>
      <c r="F232" s="266"/>
      <c r="G232" s="282" t="str">
        <f>IF(_Recommendation!A36="","",_Recommendation!A36)</f>
        <v/>
      </c>
      <c r="H232" s="282"/>
      <c r="I232" s="283"/>
    </row>
    <row r="233" spans="1:9" ht="18" customHeight="1" x14ac:dyDescent="0.3">
      <c r="A233" s="281"/>
      <c r="B233" s="253"/>
      <c r="C233" s="266" t="s">
        <v>41</v>
      </c>
      <c r="D233" s="266"/>
      <c r="E233" s="266"/>
      <c r="F233" s="266"/>
      <c r="G233" s="261"/>
      <c r="H233" s="261"/>
      <c r="I233" s="262"/>
    </row>
    <row r="234" spans="1:9" ht="18" customHeight="1" x14ac:dyDescent="0.3">
      <c r="A234" s="281"/>
      <c r="B234" s="253"/>
      <c r="C234" s="266" t="s">
        <v>42</v>
      </c>
      <c r="D234" s="266"/>
      <c r="E234" s="266"/>
      <c r="F234" s="266"/>
      <c r="G234" s="261"/>
      <c r="H234" s="261"/>
      <c r="I234" s="262"/>
    </row>
    <row r="235" spans="1:9" ht="18" customHeight="1" x14ac:dyDescent="0.3">
      <c r="A235" s="281"/>
      <c r="B235" s="253"/>
      <c r="C235" s="266" t="s">
        <v>126</v>
      </c>
      <c r="D235" s="266"/>
      <c r="E235" s="266"/>
      <c r="F235" s="266"/>
      <c r="G235" s="261"/>
      <c r="H235" s="261"/>
      <c r="I235" s="262"/>
    </row>
    <row r="236" spans="1:9" ht="18" customHeight="1" x14ac:dyDescent="0.3">
      <c r="A236" s="281"/>
      <c r="B236" s="253"/>
      <c r="C236" s="266" t="s">
        <v>43</v>
      </c>
      <c r="D236" s="266"/>
      <c r="E236" s="266"/>
      <c r="F236" s="266"/>
      <c r="G236" s="261"/>
      <c r="H236" s="261"/>
      <c r="I236" s="262"/>
    </row>
    <row r="237" spans="1:9" ht="50.1" customHeight="1" x14ac:dyDescent="0.3">
      <c r="A237" s="281"/>
      <c r="B237" s="253"/>
      <c r="C237" s="266" t="s">
        <v>127</v>
      </c>
      <c r="D237" s="266"/>
      <c r="E237" s="266"/>
      <c r="F237" s="266"/>
      <c r="G237" s="267" t="str">
        <f>IF(IF(ISNUMBER(SEARCH("No WWS Notes for",_WWSNotes!A36))=TRUE,"",_WWSNotes!A36)=0,"",IF(ISNUMBER(SEARCH("No WWS Notes for",_WWSNotes!A36))=TRUE,"",_WWSNotes!A36))</f>
        <v/>
      </c>
      <c r="H237" s="267"/>
      <c r="I237" s="268"/>
    </row>
    <row r="238" spans="1:9" ht="54.9" customHeight="1" x14ac:dyDescent="0.3">
      <c r="A238" s="281" t="str">
        <f>IFERROR(INDEX(DataTable[Topic],MATCH(B238,DataTable[Checklist Number],0)),"")</f>
        <v/>
      </c>
      <c r="B238" s="253" t="str">
        <f>IF(_ChecklistNumbers!A37="","",_ChecklistNumbers!A37)</f>
        <v/>
      </c>
      <c r="C238" s="266" t="s">
        <v>40</v>
      </c>
      <c r="D238" s="266"/>
      <c r="E238" s="266"/>
      <c r="F238" s="266"/>
      <c r="G238" s="248" t="str">
        <f>IF(_Question!A37="","",_Question!A37)</f>
        <v/>
      </c>
      <c r="H238" s="248"/>
      <c r="I238" s="284"/>
    </row>
    <row r="239" spans="1:9" ht="54.9" customHeight="1" x14ac:dyDescent="0.3">
      <c r="A239" s="281"/>
      <c r="B239" s="253"/>
      <c r="C239" s="266" t="s">
        <v>44</v>
      </c>
      <c r="D239" s="266"/>
      <c r="E239" s="266"/>
      <c r="F239" s="266"/>
      <c r="G239" s="282" t="str">
        <f>IF(_Recommendation!A37="","",_Recommendation!A37)</f>
        <v/>
      </c>
      <c r="H239" s="282"/>
      <c r="I239" s="283"/>
    </row>
    <row r="240" spans="1:9" ht="18" customHeight="1" x14ac:dyDescent="0.3">
      <c r="A240" s="281"/>
      <c r="B240" s="253"/>
      <c r="C240" s="266" t="s">
        <v>41</v>
      </c>
      <c r="D240" s="266"/>
      <c r="E240" s="266"/>
      <c r="F240" s="266"/>
      <c r="G240" s="261"/>
      <c r="H240" s="261"/>
      <c r="I240" s="262"/>
    </row>
    <row r="241" spans="1:9" ht="18" customHeight="1" x14ac:dyDescent="0.3">
      <c r="A241" s="281"/>
      <c r="B241" s="253"/>
      <c r="C241" s="266" t="s">
        <v>42</v>
      </c>
      <c r="D241" s="266"/>
      <c r="E241" s="266"/>
      <c r="F241" s="266"/>
      <c r="G241" s="261"/>
      <c r="H241" s="261"/>
      <c r="I241" s="262"/>
    </row>
    <row r="242" spans="1:9" ht="18" customHeight="1" x14ac:dyDescent="0.3">
      <c r="A242" s="281"/>
      <c r="B242" s="253"/>
      <c r="C242" s="266" t="s">
        <v>126</v>
      </c>
      <c r="D242" s="266"/>
      <c r="E242" s="266"/>
      <c r="F242" s="266"/>
      <c r="G242" s="261"/>
      <c r="H242" s="261"/>
      <c r="I242" s="262"/>
    </row>
    <row r="243" spans="1:9" ht="18" customHeight="1" x14ac:dyDescent="0.3">
      <c r="A243" s="281"/>
      <c r="B243" s="253"/>
      <c r="C243" s="266" t="s">
        <v>43</v>
      </c>
      <c r="D243" s="266"/>
      <c r="E243" s="266"/>
      <c r="F243" s="266"/>
      <c r="G243" s="261"/>
      <c r="H243" s="261"/>
      <c r="I243" s="262"/>
    </row>
    <row r="244" spans="1:9" ht="50.1" customHeight="1" x14ac:dyDescent="0.3">
      <c r="A244" s="281"/>
      <c r="B244" s="253"/>
      <c r="C244" s="266" t="s">
        <v>127</v>
      </c>
      <c r="D244" s="266"/>
      <c r="E244" s="266"/>
      <c r="F244" s="266"/>
      <c r="G244" s="267" t="str">
        <f>IF(IF(ISNUMBER(SEARCH("No WWS Notes for",_WWSNotes!A37))=TRUE,"",_WWSNotes!A37)=0,"",IF(ISNUMBER(SEARCH("No WWS Notes for",_WWSNotes!A37))=TRUE,"",_WWSNotes!A37))</f>
        <v/>
      </c>
      <c r="H244" s="267"/>
      <c r="I244" s="268"/>
    </row>
    <row r="245" spans="1:9" ht="54.9" customHeight="1" x14ac:dyDescent="0.3">
      <c r="A245" s="281" t="str">
        <f>IFERROR(INDEX(DataTable[Topic],MATCH(B245,DataTable[Checklist Number],0)),"")</f>
        <v/>
      </c>
      <c r="B245" s="253" t="str">
        <f>IF(_ChecklistNumbers!A38="","",_ChecklistNumbers!A38)</f>
        <v/>
      </c>
      <c r="C245" s="266" t="s">
        <v>40</v>
      </c>
      <c r="D245" s="266"/>
      <c r="E245" s="266"/>
      <c r="F245" s="266"/>
      <c r="G245" s="248" t="str">
        <f>IF(_Question!A38="","",_Question!A38)</f>
        <v/>
      </c>
      <c r="H245" s="248"/>
      <c r="I245" s="284"/>
    </row>
    <row r="246" spans="1:9" ht="54.9" customHeight="1" x14ac:dyDescent="0.3">
      <c r="A246" s="281"/>
      <c r="B246" s="253"/>
      <c r="C246" s="266" t="s">
        <v>44</v>
      </c>
      <c r="D246" s="266"/>
      <c r="E246" s="266"/>
      <c r="F246" s="266"/>
      <c r="G246" s="282" t="str">
        <f>IF(_Recommendation!A38="","",_Recommendation!A38)</f>
        <v/>
      </c>
      <c r="H246" s="282"/>
      <c r="I246" s="283"/>
    </row>
    <row r="247" spans="1:9" ht="18" customHeight="1" x14ac:dyDescent="0.3">
      <c r="A247" s="281"/>
      <c r="B247" s="253"/>
      <c r="C247" s="266" t="s">
        <v>41</v>
      </c>
      <c r="D247" s="266"/>
      <c r="E247" s="266"/>
      <c r="F247" s="266"/>
      <c r="G247" s="261"/>
      <c r="H247" s="261"/>
      <c r="I247" s="262"/>
    </row>
    <row r="248" spans="1:9" ht="18" customHeight="1" x14ac:dyDescent="0.3">
      <c r="A248" s="281"/>
      <c r="B248" s="253"/>
      <c r="C248" s="266" t="s">
        <v>42</v>
      </c>
      <c r="D248" s="266"/>
      <c r="E248" s="266"/>
      <c r="F248" s="266"/>
      <c r="G248" s="261"/>
      <c r="H248" s="261"/>
      <c r="I248" s="262"/>
    </row>
    <row r="249" spans="1:9" ht="18" customHeight="1" x14ac:dyDescent="0.3">
      <c r="A249" s="281"/>
      <c r="B249" s="253"/>
      <c r="C249" s="266" t="s">
        <v>126</v>
      </c>
      <c r="D249" s="266"/>
      <c r="E249" s="266"/>
      <c r="F249" s="266"/>
      <c r="G249" s="261"/>
      <c r="H249" s="261"/>
      <c r="I249" s="262"/>
    </row>
    <row r="250" spans="1:9" ht="18" customHeight="1" x14ac:dyDescent="0.3">
      <c r="A250" s="281"/>
      <c r="B250" s="253"/>
      <c r="C250" s="266" t="s">
        <v>43</v>
      </c>
      <c r="D250" s="266"/>
      <c r="E250" s="266"/>
      <c r="F250" s="266"/>
      <c r="G250" s="261"/>
      <c r="H250" s="261"/>
      <c r="I250" s="262"/>
    </row>
    <row r="251" spans="1:9" ht="50.1" customHeight="1" x14ac:dyDescent="0.3">
      <c r="A251" s="281"/>
      <c r="B251" s="253"/>
      <c r="C251" s="266" t="s">
        <v>127</v>
      </c>
      <c r="D251" s="266"/>
      <c r="E251" s="266"/>
      <c r="F251" s="266"/>
      <c r="G251" s="267" t="str">
        <f>IF(IF(ISNUMBER(SEARCH("No WWS Notes for",_WWSNotes!A38))=TRUE,"",_WWSNotes!A38)=0,"",IF(ISNUMBER(SEARCH("No WWS Notes for",_WWSNotes!A38))=TRUE,"",_WWSNotes!A38))</f>
        <v/>
      </c>
      <c r="H251" s="267"/>
      <c r="I251" s="268"/>
    </row>
    <row r="252" spans="1:9" ht="54.9" customHeight="1" x14ac:dyDescent="0.3">
      <c r="A252" s="281" t="str">
        <f>IFERROR(INDEX(DataTable[Topic],MATCH(B252,DataTable[Checklist Number],0)),"")</f>
        <v/>
      </c>
      <c r="B252" s="253" t="str">
        <f>IF(_ChecklistNumbers!A39="","",_ChecklistNumbers!A39)</f>
        <v/>
      </c>
      <c r="C252" s="266" t="s">
        <v>40</v>
      </c>
      <c r="D252" s="266"/>
      <c r="E252" s="266"/>
      <c r="F252" s="266"/>
      <c r="G252" s="248" t="str">
        <f>IF(_Question!A39="","",_Question!A39)</f>
        <v/>
      </c>
      <c r="H252" s="248"/>
      <c r="I252" s="284"/>
    </row>
    <row r="253" spans="1:9" ht="54.9" customHeight="1" x14ac:dyDescent="0.3">
      <c r="A253" s="281"/>
      <c r="B253" s="253"/>
      <c r="C253" s="266" t="s">
        <v>44</v>
      </c>
      <c r="D253" s="266"/>
      <c r="E253" s="266"/>
      <c r="F253" s="266"/>
      <c r="G253" s="282" t="str">
        <f>IF(_Recommendation!A39="","",_Recommendation!A39)</f>
        <v/>
      </c>
      <c r="H253" s="282"/>
      <c r="I253" s="283"/>
    </row>
    <row r="254" spans="1:9" ht="18" customHeight="1" x14ac:dyDescent="0.3">
      <c r="A254" s="281"/>
      <c r="B254" s="253"/>
      <c r="C254" s="266" t="s">
        <v>41</v>
      </c>
      <c r="D254" s="266"/>
      <c r="E254" s="266"/>
      <c r="F254" s="266"/>
      <c r="G254" s="261"/>
      <c r="H254" s="261"/>
      <c r="I254" s="262"/>
    </row>
    <row r="255" spans="1:9" ht="18" customHeight="1" x14ac:dyDescent="0.3">
      <c r="A255" s="281"/>
      <c r="B255" s="253"/>
      <c r="C255" s="266" t="s">
        <v>42</v>
      </c>
      <c r="D255" s="266"/>
      <c r="E255" s="266"/>
      <c r="F255" s="266"/>
      <c r="G255" s="261"/>
      <c r="H255" s="261"/>
      <c r="I255" s="262"/>
    </row>
    <row r="256" spans="1:9" ht="18" customHeight="1" x14ac:dyDescent="0.3">
      <c r="A256" s="281"/>
      <c r="B256" s="253"/>
      <c r="C256" s="266" t="s">
        <v>126</v>
      </c>
      <c r="D256" s="266"/>
      <c r="E256" s="266"/>
      <c r="F256" s="266"/>
      <c r="G256" s="261"/>
      <c r="H256" s="261"/>
      <c r="I256" s="262"/>
    </row>
    <row r="257" spans="1:9" ht="18" customHeight="1" x14ac:dyDescent="0.3">
      <c r="A257" s="281"/>
      <c r="B257" s="253"/>
      <c r="C257" s="266" t="s">
        <v>43</v>
      </c>
      <c r="D257" s="266"/>
      <c r="E257" s="266"/>
      <c r="F257" s="266"/>
      <c r="G257" s="261"/>
      <c r="H257" s="261"/>
      <c r="I257" s="262"/>
    </row>
    <row r="258" spans="1:9" ht="50.1" customHeight="1" thickBot="1" x14ac:dyDescent="0.35">
      <c r="A258" s="285"/>
      <c r="B258" s="286"/>
      <c r="C258" s="287" t="s">
        <v>127</v>
      </c>
      <c r="D258" s="287"/>
      <c r="E258" s="287"/>
      <c r="F258" s="287"/>
      <c r="G258" s="288" t="str">
        <f>IF(IF(ISNUMBER(SEARCH("No WWS Notes for",_WWSNotes!A39))=TRUE,"",_WWSNotes!A39)=0,"",IF(ISNUMBER(SEARCH("No WWS Notes for",_WWSNotes!A39))=TRUE,"",_WWSNotes!A39))</f>
        <v/>
      </c>
      <c r="H258" s="288"/>
      <c r="I258" s="289"/>
    </row>
  </sheetData>
  <sheetProtection sheet="1" objects="1" scenarios="1"/>
  <mergeCells count="565">
    <mergeCell ref="A252:A258"/>
    <mergeCell ref="B252:B258"/>
    <mergeCell ref="C252:F252"/>
    <mergeCell ref="G252:I252"/>
    <mergeCell ref="C253:F253"/>
    <mergeCell ref="G253:I253"/>
    <mergeCell ref="C254:F254"/>
    <mergeCell ref="G254:I254"/>
    <mergeCell ref="C255:F255"/>
    <mergeCell ref="G255:I255"/>
    <mergeCell ref="C256:F256"/>
    <mergeCell ref="G256:I256"/>
    <mergeCell ref="C257:F257"/>
    <mergeCell ref="G257:I257"/>
    <mergeCell ref="C258:F258"/>
    <mergeCell ref="G258:I258"/>
    <mergeCell ref="B7:E7"/>
    <mergeCell ref="A245:A251"/>
    <mergeCell ref="C245:F245"/>
    <mergeCell ref="G245:I245"/>
    <mergeCell ref="C246:F246"/>
    <mergeCell ref="G246:I246"/>
    <mergeCell ref="C247:F247"/>
    <mergeCell ref="G247:I247"/>
    <mergeCell ref="C248:F248"/>
    <mergeCell ref="G240:I240"/>
    <mergeCell ref="C241:F241"/>
    <mergeCell ref="G241:I241"/>
    <mergeCell ref="C242:F242"/>
    <mergeCell ref="G242:I242"/>
    <mergeCell ref="C243:F243"/>
    <mergeCell ref="G248:I248"/>
    <mergeCell ref="C249:F249"/>
    <mergeCell ref="G249:I249"/>
    <mergeCell ref="C250:F250"/>
    <mergeCell ref="G250:I250"/>
    <mergeCell ref="C251:F251"/>
    <mergeCell ref="G251:I251"/>
    <mergeCell ref="C244:F244"/>
    <mergeCell ref="G244:I244"/>
    <mergeCell ref="G243:I243"/>
    <mergeCell ref="G233:I233"/>
    <mergeCell ref="C234:F234"/>
    <mergeCell ref="G234:I234"/>
    <mergeCell ref="C235:F235"/>
    <mergeCell ref="G235:I235"/>
    <mergeCell ref="C236:F236"/>
    <mergeCell ref="G236:I236"/>
    <mergeCell ref="C229:F229"/>
    <mergeCell ref="G229:I229"/>
    <mergeCell ref="C230:F230"/>
    <mergeCell ref="G230:I230"/>
    <mergeCell ref="A210:A216"/>
    <mergeCell ref="C210:F210"/>
    <mergeCell ref="G210:I210"/>
    <mergeCell ref="C211:F211"/>
    <mergeCell ref="G211:I211"/>
    <mergeCell ref="C212:F212"/>
    <mergeCell ref="G212:I212"/>
    <mergeCell ref="C213:F213"/>
    <mergeCell ref="B210:B216"/>
    <mergeCell ref="G213:I213"/>
    <mergeCell ref="C214:F214"/>
    <mergeCell ref="G214:I214"/>
    <mergeCell ref="C215:F215"/>
    <mergeCell ref="G215:I215"/>
    <mergeCell ref="C216:F216"/>
    <mergeCell ref="G216:I216"/>
    <mergeCell ref="A196:A202"/>
    <mergeCell ref="C196:F196"/>
    <mergeCell ref="G196:I196"/>
    <mergeCell ref="C197:F197"/>
    <mergeCell ref="G197:I197"/>
    <mergeCell ref="C198:F198"/>
    <mergeCell ref="G198:I198"/>
    <mergeCell ref="C199:F199"/>
    <mergeCell ref="G199:I199"/>
    <mergeCell ref="C200:F200"/>
    <mergeCell ref="B196:B202"/>
    <mergeCell ref="G200:I200"/>
    <mergeCell ref="C201:F201"/>
    <mergeCell ref="G201:I201"/>
    <mergeCell ref="C202:F202"/>
    <mergeCell ref="G202:I202"/>
    <mergeCell ref="A189:A195"/>
    <mergeCell ref="C189:F189"/>
    <mergeCell ref="G189:I189"/>
    <mergeCell ref="C190:F190"/>
    <mergeCell ref="G190:I190"/>
    <mergeCell ref="C191:F191"/>
    <mergeCell ref="G191:I191"/>
    <mergeCell ref="C192:F192"/>
    <mergeCell ref="G192:I192"/>
    <mergeCell ref="C193:F193"/>
    <mergeCell ref="G193:I193"/>
    <mergeCell ref="B189:B195"/>
    <mergeCell ref="C194:F194"/>
    <mergeCell ref="G194:I194"/>
    <mergeCell ref="C195:F195"/>
    <mergeCell ref="G195:I195"/>
    <mergeCell ref="A168:A174"/>
    <mergeCell ref="C168:F168"/>
    <mergeCell ref="G168:I168"/>
    <mergeCell ref="C181:F181"/>
    <mergeCell ref="G181:I181"/>
    <mergeCell ref="A182:A188"/>
    <mergeCell ref="C182:F182"/>
    <mergeCell ref="G182:I182"/>
    <mergeCell ref="C183:F183"/>
    <mergeCell ref="G183:I183"/>
    <mergeCell ref="C184:F184"/>
    <mergeCell ref="G184:I184"/>
    <mergeCell ref="C185:F185"/>
    <mergeCell ref="G185:I185"/>
    <mergeCell ref="C186:F186"/>
    <mergeCell ref="G186:I186"/>
    <mergeCell ref="C187:F187"/>
    <mergeCell ref="B175:B181"/>
    <mergeCell ref="B182:B188"/>
    <mergeCell ref="G187:I187"/>
    <mergeCell ref="C188:F188"/>
    <mergeCell ref="G188:I188"/>
    <mergeCell ref="C169:F169"/>
    <mergeCell ref="G169:I169"/>
    <mergeCell ref="G171:I171"/>
    <mergeCell ref="C172:F172"/>
    <mergeCell ref="G172:I172"/>
    <mergeCell ref="C173:F173"/>
    <mergeCell ref="G173:I173"/>
    <mergeCell ref="C174:F174"/>
    <mergeCell ref="G174:I174"/>
    <mergeCell ref="C179:F179"/>
    <mergeCell ref="G179:I179"/>
    <mergeCell ref="A175:A181"/>
    <mergeCell ref="C175:F175"/>
    <mergeCell ref="G175:I175"/>
    <mergeCell ref="C176:F176"/>
    <mergeCell ref="G176:I176"/>
    <mergeCell ref="C177:F177"/>
    <mergeCell ref="G177:I177"/>
    <mergeCell ref="C178:F178"/>
    <mergeCell ref="G178:I178"/>
    <mergeCell ref="C180:F180"/>
    <mergeCell ref="G180:I180"/>
    <mergeCell ref="G158:I158"/>
    <mergeCell ref="C159:F159"/>
    <mergeCell ref="G159:I159"/>
    <mergeCell ref="G164:I164"/>
    <mergeCell ref="C165:F165"/>
    <mergeCell ref="G165:I165"/>
    <mergeCell ref="C166:F166"/>
    <mergeCell ref="G166:I166"/>
    <mergeCell ref="C167:F167"/>
    <mergeCell ref="G167:I167"/>
    <mergeCell ref="C160:F160"/>
    <mergeCell ref="G160:I160"/>
    <mergeCell ref="B140:B146"/>
    <mergeCell ref="B147:B153"/>
    <mergeCell ref="G149:I149"/>
    <mergeCell ref="C150:F150"/>
    <mergeCell ref="G150:I150"/>
    <mergeCell ref="C151:F151"/>
    <mergeCell ref="G151:I151"/>
    <mergeCell ref="C152:F152"/>
    <mergeCell ref="G152:I152"/>
    <mergeCell ref="C145:F145"/>
    <mergeCell ref="G145:I145"/>
    <mergeCell ref="C146:F146"/>
    <mergeCell ref="G146:I146"/>
    <mergeCell ref="G139:I139"/>
    <mergeCell ref="C131:F131"/>
    <mergeCell ref="G131:I131"/>
    <mergeCell ref="C132:F132"/>
    <mergeCell ref="G132:I132"/>
    <mergeCell ref="A147:A153"/>
    <mergeCell ref="C147:F147"/>
    <mergeCell ref="G147:I147"/>
    <mergeCell ref="C148:F148"/>
    <mergeCell ref="G148:I148"/>
    <mergeCell ref="C149:F149"/>
    <mergeCell ref="G141:I141"/>
    <mergeCell ref="C142:F142"/>
    <mergeCell ref="G142:I142"/>
    <mergeCell ref="C143:F143"/>
    <mergeCell ref="G143:I143"/>
    <mergeCell ref="C144:F144"/>
    <mergeCell ref="G144:I144"/>
    <mergeCell ref="C153:F153"/>
    <mergeCell ref="G153:I153"/>
    <mergeCell ref="A140:A146"/>
    <mergeCell ref="C140:F140"/>
    <mergeCell ref="G140:I140"/>
    <mergeCell ref="C141:F141"/>
    <mergeCell ref="C123:F123"/>
    <mergeCell ref="G123:I123"/>
    <mergeCell ref="C124:F124"/>
    <mergeCell ref="G124:I124"/>
    <mergeCell ref="C125:F125"/>
    <mergeCell ref="G125:I125"/>
    <mergeCell ref="G116:I116"/>
    <mergeCell ref="C117:F117"/>
    <mergeCell ref="G117:I117"/>
    <mergeCell ref="C118:F118"/>
    <mergeCell ref="G118:I118"/>
    <mergeCell ref="C119:F119"/>
    <mergeCell ref="G119:I119"/>
    <mergeCell ref="C120:F120"/>
    <mergeCell ref="C116:F116"/>
    <mergeCell ref="A105:A111"/>
    <mergeCell ref="C105:F105"/>
    <mergeCell ref="G105:I105"/>
    <mergeCell ref="C106:F106"/>
    <mergeCell ref="G106:I106"/>
    <mergeCell ref="C107:F107"/>
    <mergeCell ref="G107:I107"/>
    <mergeCell ref="G120:I120"/>
    <mergeCell ref="C110:F110"/>
    <mergeCell ref="G110:I110"/>
    <mergeCell ref="C111:F111"/>
    <mergeCell ref="G111:I111"/>
    <mergeCell ref="A112:A118"/>
    <mergeCell ref="C112:F112"/>
    <mergeCell ref="G112:I112"/>
    <mergeCell ref="C113:F113"/>
    <mergeCell ref="G113:I113"/>
    <mergeCell ref="C114:F114"/>
    <mergeCell ref="A119:A125"/>
    <mergeCell ref="C121:F121"/>
    <mergeCell ref="G121:I121"/>
    <mergeCell ref="C122:F122"/>
    <mergeCell ref="G122:I122"/>
    <mergeCell ref="G114:I114"/>
    <mergeCell ref="C97:F97"/>
    <mergeCell ref="G97:I97"/>
    <mergeCell ref="A98:A104"/>
    <mergeCell ref="C98:F98"/>
    <mergeCell ref="G98:I98"/>
    <mergeCell ref="C99:F99"/>
    <mergeCell ref="G99:I99"/>
    <mergeCell ref="C100:F100"/>
    <mergeCell ref="G100:I100"/>
    <mergeCell ref="C101:F101"/>
    <mergeCell ref="G101:I101"/>
    <mergeCell ref="C102:F102"/>
    <mergeCell ref="G102:I102"/>
    <mergeCell ref="C103:F103"/>
    <mergeCell ref="A91:A97"/>
    <mergeCell ref="G103:I103"/>
    <mergeCell ref="C104:F104"/>
    <mergeCell ref="G104:I104"/>
    <mergeCell ref="C94:F94"/>
    <mergeCell ref="G94:I94"/>
    <mergeCell ref="C95:F95"/>
    <mergeCell ref="G95:I95"/>
    <mergeCell ref="C96:F96"/>
    <mergeCell ref="G96:I96"/>
    <mergeCell ref="G86:I86"/>
    <mergeCell ref="C89:F89"/>
    <mergeCell ref="G93:I93"/>
    <mergeCell ref="G81:I81"/>
    <mergeCell ref="C82:F82"/>
    <mergeCell ref="G82:I82"/>
    <mergeCell ref="C83:F83"/>
    <mergeCell ref="G83:I83"/>
    <mergeCell ref="C91:F91"/>
    <mergeCell ref="G91:I91"/>
    <mergeCell ref="C92:F92"/>
    <mergeCell ref="G92:I92"/>
    <mergeCell ref="C81:F81"/>
    <mergeCell ref="A70:A76"/>
    <mergeCell ref="C70:F70"/>
    <mergeCell ref="G70:I70"/>
    <mergeCell ref="C71:F71"/>
    <mergeCell ref="G71:I71"/>
    <mergeCell ref="C72:F72"/>
    <mergeCell ref="G72:I72"/>
    <mergeCell ref="B70:B76"/>
    <mergeCell ref="A84:A90"/>
    <mergeCell ref="C84:F84"/>
    <mergeCell ref="G84:I84"/>
    <mergeCell ref="C85:F85"/>
    <mergeCell ref="G85:I85"/>
    <mergeCell ref="C75:F75"/>
    <mergeCell ref="G75:I75"/>
    <mergeCell ref="C76:F76"/>
    <mergeCell ref="G76:I76"/>
    <mergeCell ref="A77:A83"/>
    <mergeCell ref="C77:F77"/>
    <mergeCell ref="G77:I77"/>
    <mergeCell ref="C78:F78"/>
    <mergeCell ref="G78:I78"/>
    <mergeCell ref="C79:F79"/>
    <mergeCell ref="C87:F87"/>
    <mergeCell ref="A63:A69"/>
    <mergeCell ref="C63:F63"/>
    <mergeCell ref="G63:I63"/>
    <mergeCell ref="C64:F64"/>
    <mergeCell ref="G64:I64"/>
    <mergeCell ref="C65:F65"/>
    <mergeCell ref="G65:I65"/>
    <mergeCell ref="C66:F66"/>
    <mergeCell ref="G66:I66"/>
    <mergeCell ref="B63:B69"/>
    <mergeCell ref="C69:F69"/>
    <mergeCell ref="G69:I69"/>
    <mergeCell ref="A56:A62"/>
    <mergeCell ref="C56:F56"/>
    <mergeCell ref="G56:I56"/>
    <mergeCell ref="C57:F57"/>
    <mergeCell ref="G57:I57"/>
    <mergeCell ref="C58:F58"/>
    <mergeCell ref="G58:I58"/>
    <mergeCell ref="C59:F59"/>
    <mergeCell ref="G59:I59"/>
    <mergeCell ref="C60:F60"/>
    <mergeCell ref="B56:B62"/>
    <mergeCell ref="G60:I60"/>
    <mergeCell ref="C61:F61"/>
    <mergeCell ref="G61:I61"/>
    <mergeCell ref="C62:F62"/>
    <mergeCell ref="G62:I62"/>
    <mergeCell ref="A49:A55"/>
    <mergeCell ref="C49:F49"/>
    <mergeCell ref="G49:I49"/>
    <mergeCell ref="C50:F50"/>
    <mergeCell ref="G50:I50"/>
    <mergeCell ref="C51:F51"/>
    <mergeCell ref="G51:I51"/>
    <mergeCell ref="C52:F52"/>
    <mergeCell ref="G52:I52"/>
    <mergeCell ref="C53:F53"/>
    <mergeCell ref="G53:I53"/>
    <mergeCell ref="B49:B55"/>
    <mergeCell ref="C54:F54"/>
    <mergeCell ref="G54:I54"/>
    <mergeCell ref="C55:F55"/>
    <mergeCell ref="G55:I55"/>
    <mergeCell ref="C41:F41"/>
    <mergeCell ref="G41:I41"/>
    <mergeCell ref="A42:A48"/>
    <mergeCell ref="C42:F42"/>
    <mergeCell ref="G42:I42"/>
    <mergeCell ref="C43:F43"/>
    <mergeCell ref="G43:I43"/>
    <mergeCell ref="C44:F44"/>
    <mergeCell ref="G44:I44"/>
    <mergeCell ref="C45:F45"/>
    <mergeCell ref="A35:A41"/>
    <mergeCell ref="G45:I45"/>
    <mergeCell ref="C46:F46"/>
    <mergeCell ref="G46:I46"/>
    <mergeCell ref="C47:F47"/>
    <mergeCell ref="B42:B48"/>
    <mergeCell ref="G47:I47"/>
    <mergeCell ref="C48:F48"/>
    <mergeCell ref="G48:I48"/>
    <mergeCell ref="G37:I37"/>
    <mergeCell ref="C38:F38"/>
    <mergeCell ref="G38:I38"/>
    <mergeCell ref="C39:F39"/>
    <mergeCell ref="G39:I39"/>
    <mergeCell ref="C27:F27"/>
    <mergeCell ref="C28:F28"/>
    <mergeCell ref="C40:F40"/>
    <mergeCell ref="G40:I40"/>
    <mergeCell ref="C33:F33"/>
    <mergeCell ref="G33:I33"/>
    <mergeCell ref="C34:F34"/>
    <mergeCell ref="G34:I34"/>
    <mergeCell ref="C35:F35"/>
    <mergeCell ref="G35:I35"/>
    <mergeCell ref="C36:F36"/>
    <mergeCell ref="G36:I36"/>
    <mergeCell ref="C37:F37"/>
    <mergeCell ref="G27:I27"/>
    <mergeCell ref="G28:I28"/>
    <mergeCell ref="G29:I29"/>
    <mergeCell ref="G21:I21"/>
    <mergeCell ref="G22:I22"/>
    <mergeCell ref="G23:I23"/>
    <mergeCell ref="G24:I24"/>
    <mergeCell ref="G25:I25"/>
    <mergeCell ref="C24:F24"/>
    <mergeCell ref="C25:F25"/>
    <mergeCell ref="C22:F22"/>
    <mergeCell ref="C23:F23"/>
    <mergeCell ref="A203:A209"/>
    <mergeCell ref="C203:F203"/>
    <mergeCell ref="C206:F206"/>
    <mergeCell ref="G206:I206"/>
    <mergeCell ref="C207:F207"/>
    <mergeCell ref="G207:I207"/>
    <mergeCell ref="C208:F208"/>
    <mergeCell ref="G208:I208"/>
    <mergeCell ref="G203:I203"/>
    <mergeCell ref="C204:F204"/>
    <mergeCell ref="G204:I204"/>
    <mergeCell ref="C205:F205"/>
    <mergeCell ref="G205:I205"/>
    <mergeCell ref="B203:B209"/>
    <mergeCell ref="C209:F209"/>
    <mergeCell ref="G209:I209"/>
    <mergeCell ref="C228:F228"/>
    <mergeCell ref="A217:A223"/>
    <mergeCell ref="C217:F217"/>
    <mergeCell ref="G217:I217"/>
    <mergeCell ref="C218:F218"/>
    <mergeCell ref="G218:I218"/>
    <mergeCell ref="C219:F219"/>
    <mergeCell ref="G219:I219"/>
    <mergeCell ref="C220:F220"/>
    <mergeCell ref="G220:I220"/>
    <mergeCell ref="C221:F221"/>
    <mergeCell ref="G221:I221"/>
    <mergeCell ref="C222:F222"/>
    <mergeCell ref="G222:I222"/>
    <mergeCell ref="C223:F223"/>
    <mergeCell ref="G223:I223"/>
    <mergeCell ref="G228:I228"/>
    <mergeCell ref="B224:B230"/>
    <mergeCell ref="B217:B223"/>
    <mergeCell ref="C139:F139"/>
    <mergeCell ref="A238:A244"/>
    <mergeCell ref="C238:F238"/>
    <mergeCell ref="G238:I238"/>
    <mergeCell ref="C239:F239"/>
    <mergeCell ref="C237:F237"/>
    <mergeCell ref="G237:I237"/>
    <mergeCell ref="G239:I239"/>
    <mergeCell ref="C240:F240"/>
    <mergeCell ref="A224:A230"/>
    <mergeCell ref="C224:F224"/>
    <mergeCell ref="G224:I224"/>
    <mergeCell ref="C225:F225"/>
    <mergeCell ref="A231:A237"/>
    <mergeCell ref="C231:F231"/>
    <mergeCell ref="G231:I231"/>
    <mergeCell ref="C232:F232"/>
    <mergeCell ref="G232:I232"/>
    <mergeCell ref="C233:F233"/>
    <mergeCell ref="G225:I225"/>
    <mergeCell ref="C226:F226"/>
    <mergeCell ref="G226:I226"/>
    <mergeCell ref="C227:F227"/>
    <mergeCell ref="G227:I227"/>
    <mergeCell ref="C170:F170"/>
    <mergeCell ref="G170:I170"/>
    <mergeCell ref="C171:F171"/>
    <mergeCell ref="A154:A160"/>
    <mergeCell ref="C154:F154"/>
    <mergeCell ref="G154:I154"/>
    <mergeCell ref="C155:F155"/>
    <mergeCell ref="G155:I155"/>
    <mergeCell ref="C156:F156"/>
    <mergeCell ref="B154:B160"/>
    <mergeCell ref="B161:B167"/>
    <mergeCell ref="B168:B174"/>
    <mergeCell ref="A161:A167"/>
    <mergeCell ref="C161:F161"/>
    <mergeCell ref="G161:I161"/>
    <mergeCell ref="C162:F162"/>
    <mergeCell ref="G162:I162"/>
    <mergeCell ref="C163:F163"/>
    <mergeCell ref="G163:I163"/>
    <mergeCell ref="C164:F164"/>
    <mergeCell ref="G156:I156"/>
    <mergeCell ref="C157:F157"/>
    <mergeCell ref="G157:I157"/>
    <mergeCell ref="C158:F158"/>
    <mergeCell ref="C134:F134"/>
    <mergeCell ref="G134:I134"/>
    <mergeCell ref="C135:F135"/>
    <mergeCell ref="G135:I135"/>
    <mergeCell ref="C136:F136"/>
    <mergeCell ref="A126:A132"/>
    <mergeCell ref="C126:F126"/>
    <mergeCell ref="G126:I126"/>
    <mergeCell ref="C127:F127"/>
    <mergeCell ref="G127:I127"/>
    <mergeCell ref="C128:F128"/>
    <mergeCell ref="G128:I128"/>
    <mergeCell ref="C129:F129"/>
    <mergeCell ref="G129:I129"/>
    <mergeCell ref="C130:F130"/>
    <mergeCell ref="G130:I130"/>
    <mergeCell ref="G136:I136"/>
    <mergeCell ref="A133:A139"/>
    <mergeCell ref="C133:F133"/>
    <mergeCell ref="G133:I133"/>
    <mergeCell ref="C137:F137"/>
    <mergeCell ref="G137:I137"/>
    <mergeCell ref="C138:F138"/>
    <mergeCell ref="G138:I138"/>
    <mergeCell ref="A2:I2"/>
    <mergeCell ref="A3:I3"/>
    <mergeCell ref="A9:I9"/>
    <mergeCell ref="A10:I10"/>
    <mergeCell ref="A18:I18"/>
    <mergeCell ref="B21:B27"/>
    <mergeCell ref="B28:B34"/>
    <mergeCell ref="B35:B41"/>
    <mergeCell ref="D4:E4"/>
    <mergeCell ref="F4:G4"/>
    <mergeCell ref="C29:F29"/>
    <mergeCell ref="C30:F30"/>
    <mergeCell ref="A16:I16"/>
    <mergeCell ref="A17:I17"/>
    <mergeCell ref="G30:I30"/>
    <mergeCell ref="C31:F31"/>
    <mergeCell ref="G31:I31"/>
    <mergeCell ref="C32:F32"/>
    <mergeCell ref="G32:I32"/>
    <mergeCell ref="C26:F26"/>
    <mergeCell ref="A21:A27"/>
    <mergeCell ref="C21:F21"/>
    <mergeCell ref="G26:I26"/>
    <mergeCell ref="A28:A34"/>
    <mergeCell ref="C73:F73"/>
    <mergeCell ref="G73:I73"/>
    <mergeCell ref="C74:F74"/>
    <mergeCell ref="G74:I74"/>
    <mergeCell ref="C67:F67"/>
    <mergeCell ref="G67:I67"/>
    <mergeCell ref="C68:F68"/>
    <mergeCell ref="G68:I68"/>
    <mergeCell ref="C115:F115"/>
    <mergeCell ref="G115:I115"/>
    <mergeCell ref="C108:F108"/>
    <mergeCell ref="G108:I108"/>
    <mergeCell ref="C109:F109"/>
    <mergeCell ref="G109:I109"/>
    <mergeCell ref="C80:F80"/>
    <mergeCell ref="G80:I80"/>
    <mergeCell ref="C93:F93"/>
    <mergeCell ref="G89:I89"/>
    <mergeCell ref="G87:I87"/>
    <mergeCell ref="C88:F88"/>
    <mergeCell ref="G88:I88"/>
    <mergeCell ref="C90:F90"/>
    <mergeCell ref="G90:I90"/>
    <mergeCell ref="C86:F86"/>
    <mergeCell ref="B231:B237"/>
    <mergeCell ref="B238:B244"/>
    <mergeCell ref="B245:B251"/>
    <mergeCell ref="A15:I15"/>
    <mergeCell ref="F6:G6"/>
    <mergeCell ref="D5:E5"/>
    <mergeCell ref="D8:E8"/>
    <mergeCell ref="F5:G5"/>
    <mergeCell ref="D6:E6"/>
    <mergeCell ref="F7:G7"/>
    <mergeCell ref="F8:G8"/>
    <mergeCell ref="B77:B83"/>
    <mergeCell ref="B84:B90"/>
    <mergeCell ref="B91:B97"/>
    <mergeCell ref="B98:B104"/>
    <mergeCell ref="B105:B111"/>
    <mergeCell ref="B112:B118"/>
    <mergeCell ref="B119:B125"/>
    <mergeCell ref="B126:B132"/>
    <mergeCell ref="B133:B139"/>
    <mergeCell ref="G79:I79"/>
    <mergeCell ref="A11:I11"/>
    <mergeCell ref="A14:I14"/>
    <mergeCell ref="A20:I20"/>
  </mergeCells>
  <conditionalFormatting sqref="G21:I21">
    <cfRule type="containsText" dxfId="0" priority="1" operator="containsText" text="Refresh All">
      <formula>NOT(ISERROR(SEARCH("Refresh All",G21)))</formula>
    </cfRule>
  </conditionalFormatting>
  <printOptions horizontalCentered="1"/>
  <pageMargins left="1" right="1" top="1" bottom="1" header="0.5" footer="0.5"/>
  <pageSetup scale="96" orientation="portrait" r:id="rId1"/>
  <headerFooter>
    <oddFooter>&amp;LCybersecurity Risk Mitigation Plan
CONFIDENTIAL - DO NOT DISTRIBUTE&amp;RPrint Date: &amp;D
Page &amp;P</oddFooter>
  </headerFooter>
  <rowBreaks count="3" manualBreakCount="3">
    <brk id="15" max="8" man="1"/>
    <brk id="27" max="8" man="1"/>
    <brk id="48"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20F4-6A6B-4BEB-9191-7990A9D056AA}">
  <sheetPr codeName="Sheet8"/>
  <dimension ref="A1:B5"/>
  <sheetViews>
    <sheetView workbookViewId="0">
      <selection activeCell="G21" sqref="G21:I21"/>
    </sheetView>
  </sheetViews>
  <sheetFormatPr defaultRowHeight="14.4" x14ac:dyDescent="0.3"/>
  <cols>
    <col min="1" max="1" width="12.77734375" bestFit="1" customWidth="1"/>
    <col min="2" max="2" width="17.33203125" bestFit="1" customWidth="1"/>
    <col min="3" max="3" width="228.5546875" bestFit="1" customWidth="1"/>
    <col min="4" max="4" width="40.6640625" bestFit="1" customWidth="1"/>
    <col min="5" max="5" width="73.33203125" bestFit="1" customWidth="1"/>
    <col min="6" max="6" width="154.5546875" bestFit="1" customWidth="1"/>
    <col min="7" max="7" width="255.6640625" bestFit="1" customWidth="1"/>
    <col min="8" max="8" width="154.5546875" bestFit="1" customWidth="1"/>
    <col min="9" max="9" width="108.109375" bestFit="1" customWidth="1"/>
    <col min="10" max="10" width="73.44140625" bestFit="1" customWidth="1"/>
    <col min="11" max="11" width="118.88671875" bestFit="1" customWidth="1"/>
    <col min="12" max="12" width="151.5546875" bestFit="1" customWidth="1"/>
    <col min="13" max="13" width="96.88671875" bestFit="1" customWidth="1"/>
    <col min="14" max="14" width="102.5546875" bestFit="1" customWidth="1"/>
    <col min="15" max="15" width="54.109375" bestFit="1" customWidth="1"/>
    <col min="16" max="16" width="147.33203125" bestFit="1" customWidth="1"/>
    <col min="17" max="17" width="128.88671875" bestFit="1" customWidth="1"/>
    <col min="18" max="18" width="64.88671875" bestFit="1" customWidth="1"/>
    <col min="19" max="19" width="90.88671875" bestFit="1" customWidth="1"/>
    <col min="20" max="20" width="131.33203125" bestFit="1" customWidth="1"/>
    <col min="21" max="21" width="148.44140625" bestFit="1" customWidth="1"/>
    <col min="22" max="22" width="221.6640625" bestFit="1" customWidth="1"/>
    <col min="23" max="23" width="171.6640625" bestFit="1" customWidth="1"/>
    <col min="24" max="24" width="125" bestFit="1" customWidth="1"/>
    <col min="25" max="25" width="127.6640625" bestFit="1" customWidth="1"/>
    <col min="26" max="26" width="140" bestFit="1" customWidth="1"/>
    <col min="27" max="27" width="71.109375" bestFit="1" customWidth="1"/>
    <col min="28" max="28" width="71.88671875" bestFit="1" customWidth="1"/>
    <col min="29" max="29" width="86.5546875" bestFit="1" customWidth="1"/>
    <col min="30" max="30" width="137.6640625" bestFit="1" customWidth="1"/>
    <col min="31" max="31" width="75.6640625" bestFit="1" customWidth="1"/>
    <col min="32" max="32" width="81.109375" bestFit="1" customWidth="1"/>
    <col min="33" max="33" width="117" bestFit="1" customWidth="1"/>
    <col min="34" max="34" width="79.44140625" bestFit="1" customWidth="1"/>
    <col min="35" max="35" width="11.33203125" bestFit="1" customWidth="1"/>
  </cols>
  <sheetData>
    <row r="1" spans="1:2" x14ac:dyDescent="0.3">
      <c r="A1" s="6" t="s">
        <v>32</v>
      </c>
      <c r="B1" t="s">
        <v>67</v>
      </c>
    </row>
    <row r="3" spans="1:2" x14ac:dyDescent="0.3">
      <c r="A3" s="6" t="s">
        <v>38</v>
      </c>
      <c r="B3" t="s">
        <v>47</v>
      </c>
    </row>
    <row r="4" spans="1:2" x14ac:dyDescent="0.3">
      <c r="A4" s="5" t="s">
        <v>117</v>
      </c>
      <c r="B4" s="290">
        <v>2</v>
      </c>
    </row>
    <row r="5" spans="1:2" x14ac:dyDescent="0.3">
      <c r="A5" s="5" t="s">
        <v>118</v>
      </c>
      <c r="B5" s="290">
        <v>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49D-1E4C-42FD-9F24-3B01E222E83D}">
  <sheetPr codeName="Sheet9"/>
  <dimension ref="A1:B5"/>
  <sheetViews>
    <sheetView workbookViewId="0">
      <selection activeCell="E16" sqref="E16"/>
    </sheetView>
  </sheetViews>
  <sheetFormatPr defaultRowHeight="14.4" x14ac:dyDescent="0.3"/>
  <cols>
    <col min="1" max="1" width="28.21875" bestFit="1" customWidth="1"/>
    <col min="2" max="2" width="17.33203125" bestFit="1" customWidth="1"/>
  </cols>
  <sheetData>
    <row r="1" spans="1:2" x14ac:dyDescent="0.3">
      <c r="A1" s="6" t="s">
        <v>32</v>
      </c>
      <c r="B1" t="s">
        <v>67</v>
      </c>
    </row>
    <row r="3" spans="1:2" x14ac:dyDescent="0.3">
      <c r="A3" s="6" t="s">
        <v>38</v>
      </c>
      <c r="B3" t="s">
        <v>47</v>
      </c>
    </row>
    <row r="4" spans="1:2" x14ac:dyDescent="0.3">
      <c r="A4" s="5" t="s">
        <v>69</v>
      </c>
      <c r="B4" s="290">
        <v>2</v>
      </c>
    </row>
    <row r="5" spans="1:2" x14ac:dyDescent="0.3">
      <c r="A5" s="5" t="s">
        <v>70</v>
      </c>
      <c r="B5" s="290">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A900BBFAC1E040BDFCB4BD50E656B8" ma:contentTypeVersion="14" ma:contentTypeDescription="Create a new document." ma:contentTypeScope="" ma:versionID="f3dee6f257d54ebcfc071f56677d0d64">
  <xsd:schema xmlns:xsd="http://www.w3.org/2001/XMLSchema" xmlns:xs="http://www.w3.org/2001/XMLSchema" xmlns:p="http://schemas.microsoft.com/office/2006/metadata/properties" xmlns:ns2="1a341a16-4405-4cd2-bfff-7a340621e13d" xmlns:ns3="39623751-f33a-4438-996e-8df1eca544b6" targetNamespace="http://schemas.microsoft.com/office/2006/metadata/properties" ma:root="true" ma:fieldsID="983bad9db6c58a668540ac65621bf9cf" ns2:_="" ns3:_="">
    <xsd:import namespace="1a341a16-4405-4cd2-bfff-7a340621e13d"/>
    <xsd:import namespace="39623751-f33a-4438-996e-8df1eca544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41a16-4405-4cd2-bfff-7a340621e1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623751-f33a-4438-996e-8df1eca544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06618df-f184-4d18-b018-6ac1323b7d33}" ma:internalName="TaxCatchAll" ma:showField="CatchAllData" ma:web="39623751-f33a-4438-996e-8df1eca544b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341a16-4405-4cd2-bfff-7a340621e13d">
      <Terms xmlns="http://schemas.microsoft.com/office/infopath/2007/PartnerControls"/>
    </lcf76f155ced4ddcb4097134ff3c332f>
    <TaxCatchAll xmlns="39623751-f33a-4438-996e-8df1eca544b6" xsi:nil="true"/>
  </documentManagement>
</p:properties>
</file>

<file path=customXml/itemProps1.xml><?xml version="1.0" encoding="utf-8"?>
<ds:datastoreItem xmlns:ds="http://schemas.openxmlformats.org/officeDocument/2006/customXml" ds:itemID="{5ADF9DC7-DC65-45AB-ABD0-07478C152DE8}"/>
</file>

<file path=customXml/itemProps2.xml><?xml version="1.0" encoding="utf-8"?>
<ds:datastoreItem xmlns:ds="http://schemas.openxmlformats.org/officeDocument/2006/customXml" ds:itemID="{A86FAAFB-045B-4CA0-ABBB-1E665C0DBE76}"/>
</file>

<file path=customXml/itemProps3.xml><?xml version="1.0" encoding="utf-8"?>
<ds:datastoreItem xmlns:ds="http://schemas.openxmlformats.org/officeDocument/2006/customXml" ds:itemID="{9A175635-9208-43C9-82D4-E803E7E765CF}"/>
</file>

<file path=docMetadata/LabelInfo.xml><?xml version="1.0" encoding="utf-8"?>
<clbl:labelList xmlns:clbl="http://schemas.microsoft.com/office/2020/mipLabelMetadata">
  <clbl:label id="{51d9dc18-15ea-424b-b24d-55ab4d4e7519}"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Introduction</vt:lpstr>
      <vt:lpstr>How To Use</vt:lpstr>
      <vt:lpstr>Assessment Workbook</vt:lpstr>
      <vt:lpstr>_DataTable</vt:lpstr>
      <vt:lpstr>_Guidance Checklist text</vt:lpstr>
      <vt:lpstr>Assessment Report</vt:lpstr>
      <vt:lpstr>Risk Mitigation Plan</vt:lpstr>
      <vt:lpstr>_ChecklistNumbers</vt:lpstr>
      <vt:lpstr>_Question</vt:lpstr>
      <vt:lpstr>_Recommendation</vt:lpstr>
      <vt:lpstr>_WWSNotes</vt:lpstr>
      <vt:lpstr>'Assessment Workbook'!_ftn1</vt:lpstr>
      <vt:lpstr>'Assessment Workbook'!_ftnref1</vt:lpstr>
      <vt:lpstr>'Assessment Report'!Print_Area</vt:lpstr>
      <vt:lpstr>'Risk Mitigation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Dylan [USA]</dc:creator>
  <cp:lastModifiedBy>Gemma Kite</cp:lastModifiedBy>
  <cp:lastPrinted>2024-02-01T18:14:03Z</cp:lastPrinted>
  <dcterms:created xsi:type="dcterms:W3CDTF">2023-02-16T10:02:20Z</dcterms:created>
  <dcterms:modified xsi:type="dcterms:W3CDTF">2024-07-16T15:41:34Z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0x010100A5A900BBFAC1E040BDFCB4BD50E656B8</vt:lpwstr>
  </property>
</Properties>
</file>