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45" windowWidth="14685" windowHeight="9705" tabRatio="830" activeTab="3"/>
  </bookViews>
  <sheets>
    <sheet name="Instructions" sheetId="75" r:id="rId1"/>
    <sheet name="Satn Run ID Information" sheetId="72" r:id="rId2"/>
    <sheet name="Saturation Data" sheetId="56" r:id="rId3"/>
    <sheet name="Compet Run ID Information" sheetId="71" r:id="rId4"/>
    <sheet name="Compet Data" sheetId="61" r:id="rId5"/>
  </sheets>
  <definedNames>
    <definedName name="_xlnm.Print_Area" localSheetId="3">'Compet Run ID Information'!$A:$D</definedName>
  </definedNames>
  <calcPr calcId="125725"/>
</workbook>
</file>

<file path=xl/calcChain.xml><?xml version="1.0" encoding="utf-8"?>
<calcChain xmlns="http://schemas.openxmlformats.org/spreadsheetml/2006/main">
  <c r="R131" i="61"/>
  <c r="R3" l="1"/>
  <c r="S50" i="56"/>
  <c r="S49"/>
  <c r="S48"/>
  <c r="S47"/>
  <c r="S46"/>
  <c r="S45"/>
  <c r="S44"/>
  <c r="S43"/>
  <c r="S42"/>
  <c r="S41"/>
  <c r="S40"/>
  <c r="S39"/>
  <c r="S38"/>
  <c r="S37"/>
  <c r="S36"/>
  <c r="S35"/>
  <c r="S34"/>
  <c r="S33"/>
  <c r="S32"/>
  <c r="S31"/>
  <c r="S30"/>
  <c r="S29"/>
  <c r="S28"/>
  <c r="S27"/>
  <c r="S26"/>
  <c r="S25"/>
  <c r="S24"/>
  <c r="S23"/>
  <c r="S22"/>
  <c r="S21"/>
  <c r="S20"/>
  <c r="S19"/>
  <c r="S18"/>
  <c r="S17"/>
  <c r="S16"/>
  <c r="S15"/>
  <c r="S14"/>
  <c r="S13"/>
  <c r="S12"/>
  <c r="S11"/>
  <c r="S10"/>
  <c r="S9"/>
  <c r="S8"/>
  <c r="S7"/>
  <c r="S6"/>
  <c r="S5"/>
  <c r="S4"/>
  <c r="S3"/>
  <c r="S125" i="61"/>
  <c r="S124"/>
  <c r="S123"/>
  <c r="O125"/>
  <c r="O124"/>
  <c r="O123"/>
  <c r="O122"/>
  <c r="O121"/>
  <c r="O120"/>
  <c r="O119"/>
  <c r="O118"/>
  <c r="O117"/>
  <c r="O116"/>
  <c r="O115"/>
  <c r="O114"/>
  <c r="O113"/>
  <c r="O112"/>
  <c r="O111"/>
  <c r="O110"/>
  <c r="O109"/>
  <c r="O108"/>
  <c r="O107"/>
  <c r="O106"/>
  <c r="O105"/>
  <c r="O104"/>
  <c r="O103"/>
  <c r="O102"/>
  <c r="O101"/>
  <c r="O100"/>
  <c r="O99"/>
  <c r="O98"/>
  <c r="O97"/>
  <c r="O96"/>
  <c r="O95"/>
  <c r="O94"/>
  <c r="O93"/>
  <c r="O92"/>
  <c r="O91"/>
  <c r="O90"/>
  <c r="O89"/>
  <c r="O88"/>
  <c r="O87"/>
  <c r="O86"/>
  <c r="O85"/>
  <c r="O84"/>
  <c r="O83"/>
  <c r="O82"/>
  <c r="O81"/>
  <c r="O80"/>
  <c r="O79"/>
  <c r="O78"/>
  <c r="O77"/>
  <c r="O76"/>
  <c r="O75"/>
  <c r="O74"/>
  <c r="O73"/>
  <c r="O72"/>
  <c r="O71"/>
  <c r="O70"/>
  <c r="O69"/>
  <c r="O68"/>
  <c r="O67"/>
  <c r="O66"/>
  <c r="O65"/>
  <c r="O64"/>
  <c r="O63"/>
  <c r="O62"/>
  <c r="O61"/>
  <c r="O60"/>
  <c r="O59"/>
  <c r="O58"/>
  <c r="O57"/>
  <c r="O56"/>
  <c r="O55"/>
  <c r="O54"/>
  <c r="O53"/>
  <c r="O52"/>
  <c r="O51"/>
  <c r="O50"/>
  <c r="O49"/>
  <c r="O48"/>
  <c r="O47"/>
  <c r="O46"/>
  <c r="O45"/>
  <c r="O44"/>
  <c r="O43"/>
  <c r="O42"/>
  <c r="O41"/>
  <c r="O40"/>
  <c r="O39"/>
  <c r="O38"/>
  <c r="O37"/>
  <c r="O36"/>
  <c r="O35"/>
  <c r="O34"/>
  <c r="O33"/>
  <c r="O32"/>
  <c r="O31"/>
  <c r="O30"/>
  <c r="O29"/>
  <c r="O28"/>
  <c r="O27"/>
  <c r="O26"/>
  <c r="O25"/>
  <c r="O24"/>
  <c r="O23"/>
  <c r="O22"/>
  <c r="O21"/>
  <c r="O20"/>
  <c r="O19"/>
  <c r="O18"/>
  <c r="O17"/>
  <c r="O16"/>
  <c r="O15"/>
  <c r="O14"/>
  <c r="O13"/>
  <c r="O12"/>
  <c r="O11"/>
  <c r="O10"/>
  <c r="O9"/>
  <c r="O8"/>
  <c r="O7"/>
  <c r="O6"/>
  <c r="O5"/>
  <c r="O4"/>
  <c r="O3"/>
  <c r="O131"/>
  <c r="O130"/>
  <c r="O129"/>
  <c r="O128"/>
  <c r="O127"/>
  <c r="O126"/>
  <c r="S7"/>
  <c r="S119"/>
  <c r="S118"/>
  <c r="S117"/>
  <c r="S116"/>
  <c r="S115"/>
  <c r="S114"/>
  <c r="S113"/>
  <c r="S112"/>
  <c r="S111"/>
  <c r="S110"/>
  <c r="S109"/>
  <c r="S108"/>
  <c r="S107"/>
  <c r="S106"/>
  <c r="S105"/>
  <c r="S104"/>
  <c r="S103"/>
  <c r="S102"/>
  <c r="S101"/>
  <c r="S100"/>
  <c r="S99"/>
  <c r="S98"/>
  <c r="S97"/>
  <c r="S96"/>
  <c r="S95"/>
  <c r="S94"/>
  <c r="S93"/>
  <c r="S92"/>
  <c r="S91"/>
  <c r="S90"/>
  <c r="S89"/>
  <c r="S88"/>
  <c r="S87"/>
  <c r="S86"/>
  <c r="S85"/>
  <c r="S84"/>
  <c r="S83"/>
  <c r="S82"/>
  <c r="S81"/>
  <c r="S80"/>
  <c r="S79"/>
  <c r="S78"/>
  <c r="S77"/>
  <c r="S76"/>
  <c r="S75"/>
  <c r="S74"/>
  <c r="S73"/>
  <c r="S72"/>
  <c r="S71"/>
  <c r="S70"/>
  <c r="S69"/>
  <c r="S68"/>
  <c r="S67"/>
  <c r="S66"/>
  <c r="S65"/>
  <c r="S64"/>
  <c r="S63"/>
  <c r="S62"/>
  <c r="S61"/>
  <c r="S60"/>
  <c r="S59"/>
  <c r="S58"/>
  <c r="S57"/>
  <c r="S56"/>
  <c r="S55"/>
  <c r="S54"/>
  <c r="S53"/>
  <c r="S52"/>
  <c r="S51"/>
  <c r="S50"/>
  <c r="S49"/>
  <c r="S48"/>
  <c r="S47"/>
  <c r="S46"/>
  <c r="S45"/>
  <c r="S44"/>
  <c r="S43"/>
  <c r="S42"/>
  <c r="S41"/>
  <c r="S40"/>
  <c r="S39"/>
  <c r="S38"/>
  <c r="S37"/>
  <c r="S36"/>
  <c r="S35"/>
  <c r="S34"/>
  <c r="S33"/>
  <c r="S32"/>
  <c r="S31"/>
  <c r="S30"/>
  <c r="S29"/>
  <c r="S28"/>
  <c r="S27"/>
  <c r="S26"/>
  <c r="S25"/>
  <c r="S24"/>
  <c r="S23"/>
  <c r="S22"/>
  <c r="S21"/>
  <c r="S20"/>
  <c r="S19"/>
  <c r="S18"/>
  <c r="S17"/>
  <c r="S16"/>
  <c r="S15"/>
  <c r="S14"/>
  <c r="S13"/>
  <c r="S12"/>
  <c r="S11"/>
  <c r="S10"/>
  <c r="S9"/>
  <c r="S8"/>
  <c r="S6"/>
  <c r="S74" i="56"/>
  <c r="S73"/>
  <c r="S72"/>
  <c r="S71"/>
  <c r="S70"/>
  <c r="S69"/>
  <c r="S68"/>
  <c r="S67"/>
  <c r="S66"/>
  <c r="S65"/>
  <c r="S64"/>
  <c r="S63"/>
  <c r="S62"/>
  <c r="S61"/>
  <c r="S60"/>
  <c r="S59"/>
  <c r="S58"/>
  <c r="S57"/>
  <c r="S56"/>
  <c r="S55"/>
  <c r="S54"/>
  <c r="S53"/>
  <c r="S52"/>
  <c r="S51"/>
  <c r="Q50"/>
  <c r="N50" s="1"/>
  <c r="Q49"/>
  <c r="N49" s="1"/>
  <c r="Q48"/>
  <c r="N48" s="1"/>
  <c r="Q47"/>
  <c r="N47" s="1"/>
  <c r="Q46"/>
  <c r="N46" s="1"/>
  <c r="Q45"/>
  <c r="N45" s="1"/>
  <c r="Q44"/>
  <c r="N44" s="1"/>
  <c r="Q43"/>
  <c r="N43" s="1"/>
  <c r="Q42"/>
  <c r="N42" s="1"/>
  <c r="Q41"/>
  <c r="N41" s="1"/>
  <c r="Q40"/>
  <c r="N40" s="1"/>
  <c r="Q39"/>
  <c r="N39" s="1"/>
  <c r="Q38"/>
  <c r="N38" s="1"/>
  <c r="Q37"/>
  <c r="N37" s="1"/>
  <c r="Q36"/>
  <c r="N36" s="1"/>
  <c r="Q35"/>
  <c r="N35" s="1"/>
  <c r="Q34"/>
  <c r="N34" s="1"/>
  <c r="Q33"/>
  <c r="N33" s="1"/>
  <c r="Q32"/>
  <c r="N32" s="1"/>
  <c r="Q31"/>
  <c r="N31" s="1"/>
  <c r="Q30"/>
  <c r="N30" s="1"/>
  <c r="Q29"/>
  <c r="N29" s="1"/>
  <c r="Q28"/>
  <c r="N28" s="1"/>
  <c r="Q27"/>
  <c r="N27" s="1"/>
  <c r="Q26"/>
  <c r="Q25"/>
  <c r="Q24"/>
  <c r="Q23"/>
  <c r="Q22"/>
  <c r="Q21"/>
  <c r="Q20"/>
  <c r="Q19"/>
  <c r="Q18"/>
  <c r="Q17"/>
  <c r="Q16"/>
  <c r="Q15"/>
  <c r="Q14"/>
  <c r="Q13"/>
  <c r="Q12"/>
  <c r="Q11"/>
  <c r="Q10"/>
  <c r="Q9"/>
  <c r="Q8"/>
  <c r="Q7"/>
  <c r="Q6"/>
  <c r="Q5"/>
  <c r="Q4"/>
  <c r="Q3"/>
  <c r="K3" s="1"/>
  <c r="V74"/>
  <c r="V73"/>
  <c r="V72"/>
  <c r="V71"/>
  <c r="V70"/>
  <c r="V69"/>
  <c r="V68"/>
  <c r="V67"/>
  <c r="V66"/>
  <c r="V65"/>
  <c r="V64"/>
  <c r="V63"/>
  <c r="V62"/>
  <c r="V61"/>
  <c r="V60"/>
  <c r="V59"/>
  <c r="V58"/>
  <c r="V57"/>
  <c r="V56"/>
  <c r="V55"/>
  <c r="V54"/>
  <c r="V53"/>
  <c r="V52"/>
  <c r="V51"/>
  <c r="V50"/>
  <c r="V49"/>
  <c r="V48"/>
  <c r="V47"/>
  <c r="V46"/>
  <c r="V45"/>
  <c r="V44"/>
  <c r="V43"/>
  <c r="V42"/>
  <c r="V41"/>
  <c r="V40"/>
  <c r="V39"/>
  <c r="V38"/>
  <c r="V37"/>
  <c r="V36"/>
  <c r="V35"/>
  <c r="V34"/>
  <c r="V33"/>
  <c r="V32"/>
  <c r="V31"/>
  <c r="V30"/>
  <c r="V29"/>
  <c r="V28"/>
  <c r="V27"/>
  <c r="V26"/>
  <c r="V25"/>
  <c r="V24"/>
  <c r="V23"/>
  <c r="V22"/>
  <c r="V21"/>
  <c r="V20"/>
  <c r="V19"/>
  <c r="V18"/>
  <c r="V17"/>
  <c r="V16"/>
  <c r="V15"/>
  <c r="V14"/>
  <c r="V13"/>
  <c r="V12"/>
  <c r="V11"/>
  <c r="V10"/>
  <c r="V9"/>
  <c r="V8"/>
  <c r="V7"/>
  <c r="V6"/>
  <c r="V5"/>
  <c r="V4"/>
  <c r="V3"/>
  <c r="U74"/>
  <c r="W74" s="1"/>
  <c r="U73"/>
  <c r="W73" s="1"/>
  <c r="U72"/>
  <c r="W72" s="1"/>
  <c r="U71"/>
  <c r="W71" s="1"/>
  <c r="U70"/>
  <c r="W70" s="1"/>
  <c r="U69"/>
  <c r="W69" s="1"/>
  <c r="U68"/>
  <c r="W68" s="1"/>
  <c r="U67"/>
  <c r="W67" s="1"/>
  <c r="U66"/>
  <c r="W66" s="1"/>
  <c r="U65"/>
  <c r="W65" s="1"/>
  <c r="U64"/>
  <c r="W64" s="1"/>
  <c r="U63"/>
  <c r="W63" s="1"/>
  <c r="U62"/>
  <c r="W62" s="1"/>
  <c r="U61"/>
  <c r="W61" s="1"/>
  <c r="U60"/>
  <c r="W60" s="1"/>
  <c r="U59"/>
  <c r="W59" s="1"/>
  <c r="U58"/>
  <c r="W58" s="1"/>
  <c r="U57"/>
  <c r="W57" s="1"/>
  <c r="U56"/>
  <c r="W56" s="1"/>
  <c r="U55"/>
  <c r="W55" s="1"/>
  <c r="U54"/>
  <c r="W54" s="1"/>
  <c r="U53"/>
  <c r="W53" s="1"/>
  <c r="U52"/>
  <c r="W52" s="1"/>
  <c r="U51"/>
  <c r="W51" s="1"/>
  <c r="U50"/>
  <c r="W50" s="1"/>
  <c r="U49"/>
  <c r="W49" s="1"/>
  <c r="U48"/>
  <c r="W48" s="1"/>
  <c r="U47"/>
  <c r="W47" s="1"/>
  <c r="U46"/>
  <c r="W46" s="1"/>
  <c r="U45"/>
  <c r="W45" s="1"/>
  <c r="U44"/>
  <c r="W44" s="1"/>
  <c r="U43"/>
  <c r="W43" s="1"/>
  <c r="U42"/>
  <c r="W42" s="1"/>
  <c r="U41"/>
  <c r="W41" s="1"/>
  <c r="U40"/>
  <c r="W40" s="1"/>
  <c r="U39"/>
  <c r="W39" s="1"/>
  <c r="U38"/>
  <c r="W38" s="1"/>
  <c r="U37"/>
  <c r="W37" s="1"/>
  <c r="U36"/>
  <c r="W36" s="1"/>
  <c r="U35"/>
  <c r="W35" s="1"/>
  <c r="U34"/>
  <c r="W34" s="1"/>
  <c r="U33"/>
  <c r="W33" s="1"/>
  <c r="U32"/>
  <c r="W32" s="1"/>
  <c r="U31"/>
  <c r="W31" s="1"/>
  <c r="U30"/>
  <c r="W30" s="1"/>
  <c r="U29"/>
  <c r="W29" s="1"/>
  <c r="U28"/>
  <c r="W28" s="1"/>
  <c r="U27"/>
  <c r="W27" s="1"/>
  <c r="U26"/>
  <c r="W26" s="1"/>
  <c r="U25"/>
  <c r="W25" s="1"/>
  <c r="U24"/>
  <c r="W24" s="1"/>
  <c r="U23"/>
  <c r="W23" s="1"/>
  <c r="U22"/>
  <c r="W22" s="1"/>
  <c r="U21"/>
  <c r="W21" s="1"/>
  <c r="U20"/>
  <c r="W20" s="1"/>
  <c r="U19"/>
  <c r="W19" s="1"/>
  <c r="U18"/>
  <c r="W18" s="1"/>
  <c r="U17"/>
  <c r="W17" s="1"/>
  <c r="U16"/>
  <c r="W16" s="1"/>
  <c r="U15"/>
  <c r="W15" s="1"/>
  <c r="U14"/>
  <c r="W14" s="1"/>
  <c r="U13"/>
  <c r="W13" s="1"/>
  <c r="U12"/>
  <c r="W12" s="1"/>
  <c r="U11"/>
  <c r="W11" s="1"/>
  <c r="U10"/>
  <c r="W10" s="1"/>
  <c r="U9"/>
  <c r="W9" s="1"/>
  <c r="U8"/>
  <c r="W8" s="1"/>
  <c r="U7"/>
  <c r="W7" s="1"/>
  <c r="U6"/>
  <c r="W6" s="1"/>
  <c r="U5"/>
  <c r="W5" s="1"/>
  <c r="U4"/>
  <c r="W4" s="1"/>
  <c r="U3"/>
  <c r="W3" s="1"/>
  <c r="Q131" i="61"/>
  <c r="T131" s="1"/>
  <c r="R130"/>
  <c r="Q130" s="1"/>
  <c r="T130" s="1"/>
  <c r="R129"/>
  <c r="Q129" s="1"/>
  <c r="T129" s="1"/>
  <c r="R128"/>
  <c r="Q128" s="1"/>
  <c r="T128" s="1"/>
  <c r="R127"/>
  <c r="Q127" s="1"/>
  <c r="T127" s="1"/>
  <c r="R126"/>
  <c r="Q126" s="1"/>
  <c r="T126" s="1"/>
  <c r="R125"/>
  <c r="Q125" s="1"/>
  <c r="T125" s="1"/>
  <c r="R124"/>
  <c r="Q124" s="1"/>
  <c r="T124" s="1"/>
  <c r="R123"/>
  <c r="Q123" s="1"/>
  <c r="T123" s="1"/>
  <c r="R122"/>
  <c r="Q122" s="1"/>
  <c r="T122" s="1"/>
  <c r="R121"/>
  <c r="Q121" s="1"/>
  <c r="T121" s="1"/>
  <c r="R120"/>
  <c r="Q120" s="1"/>
  <c r="T120" s="1"/>
  <c r="R119"/>
  <c r="Q119" s="1"/>
  <c r="T119" s="1"/>
  <c r="R118"/>
  <c r="Q118" s="1"/>
  <c r="T118" s="1"/>
  <c r="R117"/>
  <c r="Q117" s="1"/>
  <c r="T117" s="1"/>
  <c r="R116"/>
  <c r="Q116" s="1"/>
  <c r="T116" s="1"/>
  <c r="R115"/>
  <c r="Q115" s="1"/>
  <c r="T115" s="1"/>
  <c r="R114"/>
  <c r="Q114" s="1"/>
  <c r="T114" s="1"/>
  <c r="R113"/>
  <c r="Q113" s="1"/>
  <c r="T113" s="1"/>
  <c r="R112"/>
  <c r="Q112" s="1"/>
  <c r="T112" s="1"/>
  <c r="R111"/>
  <c r="Q111" s="1"/>
  <c r="T111" s="1"/>
  <c r="R110"/>
  <c r="Q110" s="1"/>
  <c r="T110" s="1"/>
  <c r="R109"/>
  <c r="Q109" s="1"/>
  <c r="T109" s="1"/>
  <c r="R108"/>
  <c r="Q108" s="1"/>
  <c r="T108" s="1"/>
  <c r="R107"/>
  <c r="Q107" s="1"/>
  <c r="T107" s="1"/>
  <c r="R106"/>
  <c r="Q106" s="1"/>
  <c r="T106" s="1"/>
  <c r="R105"/>
  <c r="Q105" s="1"/>
  <c r="T105" s="1"/>
  <c r="R104"/>
  <c r="Q104" s="1"/>
  <c r="T104" s="1"/>
  <c r="R103"/>
  <c r="Q103" s="1"/>
  <c r="T103" s="1"/>
  <c r="R102"/>
  <c r="Q102" s="1"/>
  <c r="T102" s="1"/>
  <c r="R101"/>
  <c r="Q101" s="1"/>
  <c r="T101" s="1"/>
  <c r="R100"/>
  <c r="Q100" s="1"/>
  <c r="T100" s="1"/>
  <c r="R99"/>
  <c r="Q99" s="1"/>
  <c r="T99" s="1"/>
  <c r="R98"/>
  <c r="Q98" s="1"/>
  <c r="T98" s="1"/>
  <c r="R97"/>
  <c r="Q97" s="1"/>
  <c r="T97" s="1"/>
  <c r="R96"/>
  <c r="Q96" s="1"/>
  <c r="T96" s="1"/>
  <c r="R95"/>
  <c r="Q95" s="1"/>
  <c r="T95" s="1"/>
  <c r="R94"/>
  <c r="Q94" s="1"/>
  <c r="T94" s="1"/>
  <c r="R93"/>
  <c r="Q93" s="1"/>
  <c r="T93" s="1"/>
  <c r="R92"/>
  <c r="Q92" s="1"/>
  <c r="T92" s="1"/>
  <c r="R91"/>
  <c r="Q91" s="1"/>
  <c r="T91" s="1"/>
  <c r="R90"/>
  <c r="Q90" s="1"/>
  <c r="T90" s="1"/>
  <c r="R89"/>
  <c r="Q89" s="1"/>
  <c r="T89" s="1"/>
  <c r="R88"/>
  <c r="Q88" s="1"/>
  <c r="T88" s="1"/>
  <c r="R87"/>
  <c r="Q87" s="1"/>
  <c r="T87" s="1"/>
  <c r="R86"/>
  <c r="Q86" s="1"/>
  <c r="T86" s="1"/>
  <c r="R85"/>
  <c r="Q85" s="1"/>
  <c r="T85" s="1"/>
  <c r="R84"/>
  <c r="Q84" s="1"/>
  <c r="T84" s="1"/>
  <c r="R83"/>
  <c r="Q83" s="1"/>
  <c r="T83" s="1"/>
  <c r="R82"/>
  <c r="Q82" s="1"/>
  <c r="T82" s="1"/>
  <c r="R81"/>
  <c r="Q81" s="1"/>
  <c r="T81" s="1"/>
  <c r="R80"/>
  <c r="Q80" s="1"/>
  <c r="T80" s="1"/>
  <c r="R79"/>
  <c r="Q79" s="1"/>
  <c r="T79" s="1"/>
  <c r="R78"/>
  <c r="Q78" s="1"/>
  <c r="T78" s="1"/>
  <c r="R77"/>
  <c r="Q77" s="1"/>
  <c r="T77" s="1"/>
  <c r="R76"/>
  <c r="Q76" s="1"/>
  <c r="T76" s="1"/>
  <c r="R75"/>
  <c r="Q75" s="1"/>
  <c r="T75" s="1"/>
  <c r="R74"/>
  <c r="Q74" s="1"/>
  <c r="T74" s="1"/>
  <c r="R73"/>
  <c r="Q73" s="1"/>
  <c r="T73" s="1"/>
  <c r="R72"/>
  <c r="Q72" s="1"/>
  <c r="T72" s="1"/>
  <c r="R71"/>
  <c r="Q71" s="1"/>
  <c r="T71" s="1"/>
  <c r="R70"/>
  <c r="Q70" s="1"/>
  <c r="T70" s="1"/>
  <c r="R69"/>
  <c r="Q69" s="1"/>
  <c r="T69" s="1"/>
  <c r="R68"/>
  <c r="Q68" s="1"/>
  <c r="T68" s="1"/>
  <c r="R67"/>
  <c r="Q67" s="1"/>
  <c r="T67" s="1"/>
  <c r="R66"/>
  <c r="Q66" s="1"/>
  <c r="T66" s="1"/>
  <c r="R65"/>
  <c r="Q65" s="1"/>
  <c r="T65" s="1"/>
  <c r="R64"/>
  <c r="Q64" s="1"/>
  <c r="T64" s="1"/>
  <c r="R63"/>
  <c r="Q63" s="1"/>
  <c r="T63" s="1"/>
  <c r="R62"/>
  <c r="Q62" s="1"/>
  <c r="T62" s="1"/>
  <c r="R61"/>
  <c r="Q61" s="1"/>
  <c r="T61" s="1"/>
  <c r="R60"/>
  <c r="Q60" s="1"/>
  <c r="T60" s="1"/>
  <c r="R59"/>
  <c r="Q59" s="1"/>
  <c r="T59" s="1"/>
  <c r="R58"/>
  <c r="Q58" s="1"/>
  <c r="T58" s="1"/>
  <c r="R57"/>
  <c r="Q57" s="1"/>
  <c r="T57" s="1"/>
  <c r="R56"/>
  <c r="Q56" s="1"/>
  <c r="T56" s="1"/>
  <c r="R55"/>
  <c r="Q55" s="1"/>
  <c r="T55" s="1"/>
  <c r="R54"/>
  <c r="Q54" s="1"/>
  <c r="T54" s="1"/>
  <c r="R53"/>
  <c r="Q53" s="1"/>
  <c r="T53" s="1"/>
  <c r="R52"/>
  <c r="Q52" s="1"/>
  <c r="T52" s="1"/>
  <c r="R51"/>
  <c r="Q51" s="1"/>
  <c r="T51" s="1"/>
  <c r="R50"/>
  <c r="Q50" s="1"/>
  <c r="T50" s="1"/>
  <c r="R49"/>
  <c r="Q49" s="1"/>
  <c r="T49" s="1"/>
  <c r="R48"/>
  <c r="Q48" s="1"/>
  <c r="T48" s="1"/>
  <c r="R47"/>
  <c r="Q47" s="1"/>
  <c r="T47" s="1"/>
  <c r="R46"/>
  <c r="Q46" s="1"/>
  <c r="T46" s="1"/>
  <c r="R45"/>
  <c r="Q45" s="1"/>
  <c r="T45" s="1"/>
  <c r="R44"/>
  <c r="Q44" s="1"/>
  <c r="T44" s="1"/>
  <c r="R43"/>
  <c r="Q43" s="1"/>
  <c r="T43" s="1"/>
  <c r="R42"/>
  <c r="Q42" s="1"/>
  <c r="T42" s="1"/>
  <c r="R41"/>
  <c r="Q41" s="1"/>
  <c r="T41" s="1"/>
  <c r="R40"/>
  <c r="Q40" s="1"/>
  <c r="T40" s="1"/>
  <c r="R39"/>
  <c r="Q39" s="1"/>
  <c r="T39" s="1"/>
  <c r="R38"/>
  <c r="Q38" s="1"/>
  <c r="T38" s="1"/>
  <c r="R37"/>
  <c r="Q37" s="1"/>
  <c r="T37" s="1"/>
  <c r="R36"/>
  <c r="Q36" s="1"/>
  <c r="T36" s="1"/>
  <c r="R35"/>
  <c r="Q35" s="1"/>
  <c r="T35" s="1"/>
  <c r="R34"/>
  <c r="Q34" s="1"/>
  <c r="T34" s="1"/>
  <c r="R33"/>
  <c r="Q33" s="1"/>
  <c r="T33" s="1"/>
  <c r="R32"/>
  <c r="Q32" s="1"/>
  <c r="T32" s="1"/>
  <c r="R31"/>
  <c r="Q31" s="1"/>
  <c r="T31" s="1"/>
  <c r="R30"/>
  <c r="Q30" s="1"/>
  <c r="T30" s="1"/>
  <c r="R29"/>
  <c r="Q29" s="1"/>
  <c r="T29" s="1"/>
  <c r="R28"/>
  <c r="Q28" s="1"/>
  <c r="T28" s="1"/>
  <c r="R27"/>
  <c r="Q27" s="1"/>
  <c r="T27" s="1"/>
  <c r="R26"/>
  <c r="Q26" s="1"/>
  <c r="T26" s="1"/>
  <c r="R25"/>
  <c r="Q25" s="1"/>
  <c r="T25" s="1"/>
  <c r="R24"/>
  <c r="Q24" s="1"/>
  <c r="T24" s="1"/>
  <c r="R23"/>
  <c r="Q23" s="1"/>
  <c r="T23" s="1"/>
  <c r="R22"/>
  <c r="Q22" s="1"/>
  <c r="T22" s="1"/>
  <c r="R21"/>
  <c r="Q21" s="1"/>
  <c r="T21" s="1"/>
  <c r="R20"/>
  <c r="Q20" s="1"/>
  <c r="T20" s="1"/>
  <c r="R19"/>
  <c r="Q19" s="1"/>
  <c r="T19" s="1"/>
  <c r="R18"/>
  <c r="Q18" s="1"/>
  <c r="T18" s="1"/>
  <c r="R17"/>
  <c r="Q17" s="1"/>
  <c r="T17" s="1"/>
  <c r="R16"/>
  <c r="Q16" s="1"/>
  <c r="T16" s="1"/>
  <c r="R15"/>
  <c r="Q15" s="1"/>
  <c r="T15" s="1"/>
  <c r="R14"/>
  <c r="Q14" s="1"/>
  <c r="T14" s="1"/>
  <c r="R13"/>
  <c r="Q13" s="1"/>
  <c r="T13" s="1"/>
  <c r="R12"/>
  <c r="Q12" s="1"/>
  <c r="T12" s="1"/>
  <c r="R11"/>
  <c r="Q11" s="1"/>
  <c r="T11" s="1"/>
  <c r="R10"/>
  <c r="Q10" s="1"/>
  <c r="T10" s="1"/>
  <c r="R9"/>
  <c r="Q9" s="1"/>
  <c r="T9" s="1"/>
  <c r="R8"/>
  <c r="Q8" s="1"/>
  <c r="T8" s="1"/>
  <c r="R7"/>
  <c r="Q7" s="1"/>
  <c r="T7" s="1"/>
  <c r="R6"/>
  <c r="Q6" s="1"/>
  <c r="T6" s="1"/>
  <c r="R5"/>
  <c r="Q5" s="1"/>
  <c r="T5" s="1"/>
  <c r="R4"/>
  <c r="Q4" s="1"/>
  <c r="T4" s="1"/>
  <c r="Q3"/>
  <c r="K24" i="56"/>
  <c r="K21"/>
  <c r="K18"/>
  <c r="K15"/>
  <c r="K12"/>
  <c r="K9"/>
  <c r="K6"/>
  <c r="K4"/>
  <c r="K5"/>
  <c r="K7"/>
  <c r="K8"/>
  <c r="K10"/>
  <c r="K11"/>
  <c r="K13"/>
  <c r="K14"/>
  <c r="K16"/>
  <c r="K17"/>
  <c r="K19"/>
  <c r="K20"/>
  <c r="K22"/>
  <c r="K23"/>
  <c r="K25"/>
  <c r="K26"/>
  <c r="K27"/>
  <c r="K28"/>
  <c r="K29"/>
  <c r="K30"/>
  <c r="K31"/>
  <c r="K32"/>
  <c r="K33"/>
  <c r="K34"/>
  <c r="K35"/>
  <c r="K36"/>
  <c r="K37"/>
  <c r="K38"/>
  <c r="K39"/>
  <c r="K40"/>
  <c r="K41"/>
  <c r="K42"/>
  <c r="K43"/>
  <c r="K44"/>
  <c r="K45"/>
  <c r="K46"/>
  <c r="K47"/>
  <c r="K48"/>
  <c r="K49"/>
  <c r="K50"/>
  <c r="T3" i="61" l="1"/>
</calcChain>
</file>

<file path=xl/sharedStrings.xml><?xml version="1.0" encoding="utf-8"?>
<sst xmlns="http://schemas.openxmlformats.org/spreadsheetml/2006/main" count="921" uniqueCount="84">
  <si>
    <t>Position</t>
  </si>
  <si>
    <t>Replicate</t>
  </si>
  <si>
    <t>Run</t>
  </si>
  <si>
    <t>Hot</t>
  </si>
  <si>
    <t>NSB</t>
  </si>
  <si>
    <t>Concentration Code</t>
  </si>
  <si>
    <t>S</t>
  </si>
  <si>
    <t>TB</t>
  </si>
  <si>
    <t>Run identification</t>
  </si>
  <si>
    <t>—</t>
  </si>
  <si>
    <t>Tube type</t>
  </si>
  <si>
    <t>Tube Code</t>
  </si>
  <si>
    <t>Test chem 1</t>
  </si>
  <si>
    <t>Test chem 2</t>
  </si>
  <si>
    <t>Test chem 3</t>
  </si>
  <si>
    <t>T1</t>
  </si>
  <si>
    <t>T2</t>
  </si>
  <si>
    <t>T3</t>
  </si>
  <si>
    <t>Total binding</t>
  </si>
  <si>
    <t>Non-specific binding</t>
  </si>
  <si>
    <t>Total radioligand added</t>
  </si>
  <si>
    <t>Raw dpm in the aliquot counted</t>
  </si>
  <si>
    <t>solvent control/total binding*</t>
  </si>
  <si>
    <t>WP</t>
  </si>
  <si>
    <t xml:space="preserve">Usable dpm values calculated for entire tube </t>
  </si>
  <si>
    <t>Total hot added</t>
  </si>
  <si>
    <t>Laboratory name</t>
  </si>
  <si>
    <t>Date of scintillation counting for the run (MM/DD/YY)</t>
  </si>
  <si>
    <t>Run 1</t>
  </si>
  <si>
    <t>Run 2</t>
  </si>
  <si>
    <t>Run 3</t>
  </si>
  <si>
    <t>Cytosol protein concentration at production (mg/ml)</t>
  </si>
  <si>
    <t>Concentration of protein mixture added to assay tube (ug/100 ul)</t>
  </si>
  <si>
    <t>Should this value be used?</t>
  </si>
  <si>
    <t>If this value should not be used, explanation</t>
  </si>
  <si>
    <t>Usable dpm values calculated for entire tube</t>
  </si>
  <si>
    <t xml:space="preserve">Final incubation volume, uL </t>
  </si>
  <si>
    <t>Volume of EtOH added to HAP pellet, mL</t>
  </si>
  <si>
    <t>Competitor Initial Concentration, molar</t>
  </si>
  <si>
    <t xml:space="preserve">Competitor Volume, uL </t>
  </si>
  <si>
    <t>Competitor final concentration, logM</t>
  </si>
  <si>
    <t>Date of initiation of incubation (MM/DD/YY)</t>
  </si>
  <si>
    <t>Volume of scintillation fluid used per tube (ml)</t>
  </si>
  <si>
    <t>Cytosol batch identifier</t>
  </si>
  <si>
    <t>Radiolabeled R1881, initial concentration, nM</t>
  </si>
  <si>
    <t>Radiolabeled R1881, Volume, uL</t>
  </si>
  <si>
    <t>Radiolabeled R1881, final concentration 
in tube, nM</t>
  </si>
  <si>
    <t>Unlabeled R1881, volume , uL</t>
  </si>
  <si>
    <t>Unlabeled R1881, final concentration
 in tube, nM</t>
  </si>
  <si>
    <t>Unlabeled R1881, initial concentration, uM</t>
  </si>
  <si>
    <t>Triamcinolone acetonide (uL)</t>
  </si>
  <si>
    <t>Cytosol volume, uL</t>
  </si>
  <si>
    <t>Radiolabled R1881, Volume, uL</t>
  </si>
  <si>
    <t>Inert R1881  (high)</t>
  </si>
  <si>
    <t>Inert R1881</t>
  </si>
  <si>
    <t>Weak Positive</t>
  </si>
  <si>
    <t>Triamcinolone acetonide volume (uL)</t>
  </si>
  <si>
    <t>Volume of supernatant counted, mL</t>
  </si>
  <si>
    <t>Volume of prostate cytosol prep, uL</t>
  </si>
  <si>
    <t>Solvent in Buffer Control Volume, uL</t>
  </si>
  <si>
    <t>890.1150 AR Binding Assay</t>
  </si>
  <si>
    <t>890.1150 AR Binding Assay  Saturation Data</t>
  </si>
  <si>
    <t>890.1150 AR Binding Assay  Compet Data</t>
  </si>
  <si>
    <t xml:space="preserve"> </t>
  </si>
  <si>
    <r>
      <t>Instructions for Data Entry</t>
    </r>
    <r>
      <rPr>
        <sz val="12"/>
        <color rgb="FF000000"/>
        <rFont val="Times New Roman"/>
        <family val="1"/>
      </rPr>
      <t xml:space="preserve"> </t>
    </r>
  </si>
  <si>
    <t>Data Entry Spreadsheet Templates for EDSP Tier 1 Assays</t>
  </si>
  <si>
    <t xml:space="preserve">EPA's Office of Chemical Safety and Pollution Prevention (OCSPP) has developed a set of Data Entry Spreadsheet Templates (DESTs) that Test Order recipients may choose to use as a method for reporting all raw data in electronic format for the 890 Guideline Series for the Endocrine Disruptor Screening Program (EDSP) Tier 1 battery.  There is a DEST for each of the eleven 890 Guideline Series EDSP Tier 1 assays that comprise the battery.  EPA is encouraging Test Order recipients to use the DEST as a voluntary method for standardizing raw data reporting and to assist EPA reviewers in the comprehensive and consistent evaluations of the raw data. The DEST will be open to periodic updating and revision to reflect advances in the science as they come available. The DESTs provided are not binding on either the Agency or any outside parties. The use of any language such as "will," "is," "may," "can" or "should" in the DESTs does not connote any requirement for either EPA or any outside parties.  As such, EPA may revise these templates when circumstances warrant and without prior notice. </t>
  </si>
  <si>
    <r>
      <t>Ligand Concentrations and Assay Tube Volumes</t>
    </r>
    <r>
      <rPr>
        <sz val="12"/>
        <color rgb="FF000000"/>
        <rFont val="Times New Roman"/>
        <family val="1"/>
      </rPr>
      <t xml:space="preserve">:   If the Test Guideline is followed as written, the default values in the Assay Tube Layout sections accurately describe the contents of the individual tubes.  If for some reason  adjustments were made by the user (volumes, concentrations, etc.), change the Assay Tube Layout appropriately to record the actual contents.  For example, if the highest concentration of test chemical that could be made up as an intermediate solution was 1.6E-2 M rather than 5.0E-2 M, the user might need to change the "Competitor Initial Concentration, molar" values for those replicates.     </t>
    </r>
  </si>
  <si>
    <t>Please enter data in the following spreadsheets:</t>
  </si>
  <si>
    <t>Satn Run ID Information</t>
  </si>
  <si>
    <t>Saturation Data</t>
  </si>
  <si>
    <t>Compet Run ID Information</t>
  </si>
  <si>
    <t>Compet data</t>
  </si>
  <si>
    <r>
      <t xml:space="preserve">Saturation Data: </t>
    </r>
    <r>
      <rPr>
        <sz val="12"/>
        <color rgb="FF000000"/>
        <rFont val="Times New Roman"/>
        <family val="1"/>
      </rPr>
      <t xml:space="preserve">Aqua blue denotes information to be provided by user. Light blue denotes default values.  May be changed by user. </t>
    </r>
  </si>
  <si>
    <r>
      <t>890.1150 Androgen Receptor Binding Assay Data Entry Spread Sheet</t>
    </r>
    <r>
      <rPr>
        <sz val="14"/>
        <color rgb="FF000000"/>
        <rFont val="Times New Roman"/>
        <family val="1"/>
      </rPr>
      <t xml:space="preserve"> </t>
    </r>
  </si>
  <si>
    <t>Saturation Binding Experiment: Run IDs</t>
  </si>
  <si>
    <t>Study ID</t>
  </si>
  <si>
    <t>Competitive Binding Experiment: Run IDs</t>
  </si>
  <si>
    <t xml:space="preserve">890.1150 AR Binding Assay  </t>
  </si>
  <si>
    <r>
      <t>NOTE 1</t>
    </r>
    <r>
      <rPr>
        <sz val="12"/>
        <color rgb="FF000000"/>
        <rFont val="Times New Roman"/>
        <family val="1"/>
      </rPr>
      <t xml:space="preserve">:  For both the saturation and competition data spreadsheets, some of the columns contain calculated values that can serve as checks for data entry.  Avoid changing these calculated columns.   </t>
    </r>
  </si>
  <si>
    <r>
      <t xml:space="preserve">NOTE2:  </t>
    </r>
    <r>
      <rPr>
        <sz val="12"/>
        <color rgb="FF000000"/>
        <rFont val="Times New Roman"/>
        <family val="1"/>
      </rPr>
      <t xml:space="preserve">For the competition spreadsheet, in the  solvent control/total binding * cells, the  Solvent in Buffer Control  Volume column is used instead of the Competitor Volume column.  This control reflects  the highest concentration of solvent (s) found in the  final test chemical  assay tubes.   The recommended maximum % of ethanol in the assay tubes is 3%.  The recommended maximum % of DMSO in the assay tubes is 10%.    There  is a set of these-in the initial and final assay tubes-in order to check for drift in the assay.  </t>
    </r>
  </si>
  <si>
    <r>
      <t>Compet Data</t>
    </r>
    <r>
      <rPr>
        <sz val="12"/>
        <color rgb="FF000000"/>
        <rFont val="Times New Roman"/>
        <family val="1"/>
      </rPr>
      <t xml:space="preserve">:  The "Compet data" sheet can handle as many as three test chemicals plus the standards (non-radiolabeled R1881 and a weak positive) in one run.  Unused blocks of data may be left blank.   If additional chemicals are tested in a single run,  add the appropriate additional rows and data to both the "Compet Data" sheet and the "Compet run ID". * In the total-binding tubes, solvent-in-buffer is used where "competitor volume" is indicated.  The solvent is at the highest concentration of solvent found in the test chemical tubes. </t>
    </r>
    <r>
      <rPr>
        <b/>
        <i/>
        <u/>
        <sz val="12"/>
        <color rgb="FF000000"/>
        <rFont val="Times New Roman"/>
        <family val="1"/>
      </rPr>
      <t xml:space="preserve">
</t>
    </r>
  </si>
  <si>
    <t xml:space="preserve">These spreadsheets have been designed specifically for the Androgen Receptor Binding Assay Using Rat Prostate Cytosol as described in Test Guideline 890.1150, in the U.S. EPA's Endocrine Disruptor Screening Program.      </t>
  </si>
  <si>
    <r>
      <t>General Notes:</t>
    </r>
    <r>
      <rPr>
        <u/>
        <sz val="12"/>
        <color rgb="FF000000"/>
        <rFont val="Times New Roman"/>
        <family val="1"/>
      </rPr>
      <t xml:space="preserve">  </t>
    </r>
    <r>
      <rPr>
        <sz val="12"/>
        <color rgb="FF000000"/>
        <rFont val="Times New Roman"/>
        <family val="1"/>
      </rPr>
      <t xml:space="preserve">Column headings may specify units of measure.   Please report values in the units indicated.  Do not change the column headings or add another column with different units.   When entering data into spreadsheet cells, please do not include units of measure in the same cell with the data values. Please do not merge cells even if the same information applies to adjacent cells.  Instead, copy the contents of one cell to the next. If a field is not applicable, please leave the field blank unless otherwise instructed.
Enter data in the darker-blue cells.   Lighter-blue areas denote cells with default values that may be changed by the user.  Notes should be added in the lighter-blue cells marked "If this value should not be used, explanation" if specific data points that were collected should be ignored due to known errors. </t>
    </r>
  </si>
</sst>
</file>

<file path=xl/styles.xml><?xml version="1.0" encoding="utf-8"?>
<styleSheet xmlns="http://schemas.openxmlformats.org/spreadsheetml/2006/main">
  <numFmts count="9">
    <numFmt numFmtId="164" formatCode="0.0"/>
    <numFmt numFmtId="165" formatCode="0.0E+00"/>
    <numFmt numFmtId="166" formatCode="#;?;?"/>
    <numFmt numFmtId="167" formatCode="0.0000"/>
    <numFmt numFmtId="168" formatCode="0.00000E+00"/>
    <numFmt numFmtId="169" formatCode="0.000000"/>
    <numFmt numFmtId="170" formatCode="0.0000000000"/>
    <numFmt numFmtId="171" formatCode="[$-409]d\-mmm\-yyyy;@"/>
    <numFmt numFmtId="172" formatCode="0.000"/>
  </numFmts>
  <fonts count="48">
    <font>
      <sz val="10"/>
      <name val="Arial"/>
    </font>
    <font>
      <sz val="11"/>
      <color theme="1"/>
      <name val="Calibri"/>
      <family val="2"/>
      <scheme val="minor"/>
    </font>
    <font>
      <sz val="10"/>
      <name val="Arial"/>
      <family val="2"/>
    </font>
    <font>
      <sz val="9"/>
      <name val="Geneva"/>
    </font>
    <font>
      <b/>
      <sz val="10"/>
      <name val="Arial"/>
      <family val="2"/>
    </font>
    <font>
      <sz val="9"/>
      <name val="Arial"/>
      <family val="2"/>
    </font>
    <font>
      <sz val="10"/>
      <name val="MS Sans Serif"/>
      <family val="2"/>
    </font>
    <font>
      <sz val="10"/>
      <color indexed="8"/>
      <name val="Arial"/>
      <family val="2"/>
    </font>
    <font>
      <b/>
      <sz val="10"/>
      <color indexed="8"/>
      <name val="Arial"/>
      <family val="2"/>
    </font>
    <font>
      <sz val="10"/>
      <color indexed="8"/>
      <name val="Arial"/>
      <family val="2"/>
    </font>
    <font>
      <b/>
      <i/>
      <sz val="12"/>
      <color indexed="8"/>
      <name val="Arial"/>
      <family val="2"/>
    </font>
    <font>
      <b/>
      <i/>
      <sz val="12"/>
      <name val="Arial"/>
      <family val="2"/>
    </font>
    <font>
      <sz val="10"/>
      <name val="Arial"/>
      <family val="2"/>
    </font>
    <font>
      <b/>
      <sz val="12"/>
      <name val="Arial"/>
      <family val="2"/>
    </font>
    <font>
      <b/>
      <i/>
      <sz val="12"/>
      <color indexed="8"/>
      <name val="Arial"/>
      <family val="2"/>
    </font>
    <font>
      <b/>
      <sz val="12"/>
      <color indexed="8"/>
      <name val="Arial"/>
      <family val="2"/>
    </font>
    <font>
      <b/>
      <i/>
      <sz val="8"/>
      <color indexed="8"/>
      <name val="Arial"/>
      <family val="2"/>
    </font>
    <font>
      <b/>
      <i/>
      <sz val="10"/>
      <color indexed="8"/>
      <name val="Arial"/>
      <family val="2"/>
    </font>
    <font>
      <sz val="12"/>
      <color indexed="8"/>
      <name val="Arial"/>
      <family val="2"/>
    </font>
    <font>
      <sz val="12"/>
      <name val="Arial"/>
      <family val="2"/>
    </font>
    <font>
      <sz val="12"/>
      <color indexed="8"/>
      <name val="Arial"/>
      <family val="2"/>
    </font>
    <font>
      <i/>
      <sz val="9"/>
      <name val="Arial"/>
      <family val="2"/>
    </font>
    <font>
      <b/>
      <sz val="12"/>
      <name val="Times New Roman"/>
      <family val="1"/>
    </font>
    <font>
      <sz val="12"/>
      <color indexed="8"/>
      <name val="Times New Roman"/>
      <family val="1"/>
    </font>
    <font>
      <sz val="12"/>
      <name val="Times New Roman"/>
      <family val="1"/>
    </font>
    <font>
      <sz val="10"/>
      <name val="Times New Roman"/>
      <family val="1"/>
    </font>
    <font>
      <b/>
      <sz val="11"/>
      <name val="Times New Roman"/>
      <family val="1"/>
    </font>
    <font>
      <sz val="11"/>
      <name val="Times New Roman"/>
      <family val="1"/>
    </font>
    <font>
      <b/>
      <i/>
      <sz val="12"/>
      <name val="Times New Roman"/>
      <family val="1"/>
    </font>
    <font>
      <b/>
      <i/>
      <sz val="12"/>
      <color indexed="8"/>
      <name val="Times New Roman"/>
      <family val="1"/>
    </font>
    <font>
      <b/>
      <i/>
      <sz val="8"/>
      <name val="Times New Roman"/>
      <family val="1"/>
    </font>
    <font>
      <sz val="11"/>
      <color indexed="8"/>
      <name val="Times New Roman"/>
      <family val="1"/>
    </font>
    <font>
      <b/>
      <i/>
      <sz val="11"/>
      <name val="Times New Roman"/>
      <family val="1"/>
    </font>
    <font>
      <sz val="9"/>
      <name val="Times New Roman"/>
      <family val="1"/>
    </font>
    <font>
      <sz val="10"/>
      <color indexed="8"/>
      <name val="Times New Roman"/>
      <family val="1"/>
    </font>
    <font>
      <b/>
      <sz val="14"/>
      <name val="Arial"/>
      <family val="2"/>
    </font>
    <font>
      <b/>
      <sz val="14"/>
      <color indexed="8"/>
      <name val="Arial"/>
      <family val="2"/>
    </font>
    <font>
      <b/>
      <sz val="14"/>
      <name val="Times New Roman"/>
      <family val="1"/>
    </font>
    <font>
      <b/>
      <sz val="10"/>
      <color indexed="8"/>
      <name val="Times New Roman"/>
      <family val="1"/>
    </font>
    <font>
      <b/>
      <sz val="10"/>
      <name val="Times New Roman"/>
      <family val="1"/>
    </font>
    <font>
      <sz val="14"/>
      <name val="Times New Roman"/>
      <family val="1"/>
    </font>
    <font>
      <b/>
      <sz val="14"/>
      <color rgb="FF000000"/>
      <name val="Times New Roman"/>
      <family val="1"/>
    </font>
    <font>
      <b/>
      <sz val="12"/>
      <color rgb="FF000000"/>
      <name val="Times New Roman"/>
      <family val="1"/>
    </font>
    <font>
      <sz val="12"/>
      <color rgb="FF000000"/>
      <name val="Times New Roman"/>
      <family val="1"/>
    </font>
    <font>
      <u/>
      <sz val="12"/>
      <color rgb="FF000000"/>
      <name val="Times New Roman"/>
      <family val="1"/>
    </font>
    <font>
      <b/>
      <i/>
      <u/>
      <sz val="12"/>
      <color rgb="FF000000"/>
      <name val="Times New Roman"/>
      <family val="1"/>
    </font>
    <font>
      <sz val="14"/>
      <color rgb="FF000000"/>
      <name val="Times New Roman"/>
      <family val="1"/>
    </font>
    <font>
      <b/>
      <u/>
      <sz val="12"/>
      <color rgb="FF000000"/>
      <name val="Times New Roman"/>
      <family val="1"/>
    </font>
  </fonts>
  <fills count="15">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indexed="41"/>
        <bgColor indexed="8"/>
      </patternFill>
    </fill>
    <fill>
      <patternFill patternType="solid">
        <fgColor indexed="45"/>
        <bgColor indexed="64"/>
      </patternFill>
    </fill>
    <fill>
      <patternFill patternType="solid">
        <fgColor indexed="41"/>
        <bgColor indexed="64"/>
      </patternFill>
    </fill>
    <fill>
      <patternFill patternType="solid">
        <fgColor indexed="40"/>
        <bgColor indexed="64"/>
      </patternFill>
    </fill>
    <fill>
      <patternFill patternType="solid">
        <fgColor indexed="44"/>
        <bgColor indexed="8"/>
      </patternFill>
    </fill>
    <fill>
      <patternFill patternType="solid">
        <fgColor rgb="FFFFFF00"/>
        <bgColor indexed="64"/>
      </patternFill>
    </fill>
    <fill>
      <patternFill patternType="solid">
        <fgColor rgb="FF99CCFF"/>
        <bgColor indexed="64"/>
      </patternFill>
    </fill>
    <fill>
      <patternFill patternType="solid">
        <fgColor rgb="FFCCFFFF"/>
        <bgColor indexed="64"/>
      </patternFill>
    </fill>
    <fill>
      <patternFill patternType="solid">
        <fgColor rgb="FFCCFFFF"/>
        <bgColor indexed="8"/>
      </patternFill>
    </fill>
    <fill>
      <patternFill patternType="solid">
        <fgColor rgb="FFCC99FF"/>
        <bgColor indexed="64"/>
      </patternFill>
    </fill>
    <fill>
      <patternFill patternType="solid">
        <fgColor theme="0"/>
        <bgColor indexed="64"/>
      </patternFill>
    </fill>
  </fills>
  <borders count="95">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style="thin">
        <color indexed="22"/>
      </top>
      <bottom style="medium">
        <color indexed="64"/>
      </bottom>
      <diagonal/>
    </border>
    <border>
      <left style="medium">
        <color indexed="64"/>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64"/>
      </right>
      <top/>
      <bottom style="thin">
        <color indexed="22"/>
      </bottom>
      <diagonal/>
    </border>
    <border>
      <left style="medium">
        <color indexed="64"/>
      </left>
      <right style="medium">
        <color indexed="64"/>
      </right>
      <top/>
      <bottom style="thin">
        <color indexed="22"/>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style="medium">
        <color indexed="64"/>
      </bottom>
      <diagonal/>
    </border>
    <border>
      <left/>
      <right style="medium">
        <color indexed="64"/>
      </right>
      <top style="medium">
        <color indexed="64"/>
      </top>
      <bottom style="thin">
        <color indexed="22"/>
      </bottom>
      <diagonal/>
    </border>
    <border>
      <left/>
      <right style="medium">
        <color indexed="64"/>
      </right>
      <top style="thin">
        <color indexed="22"/>
      </top>
      <bottom style="thin">
        <color indexed="22"/>
      </bottom>
      <diagonal/>
    </border>
    <border>
      <left/>
      <right style="thin">
        <color indexed="22"/>
      </right>
      <top/>
      <bottom style="thin">
        <color indexed="22"/>
      </bottom>
      <diagonal/>
    </border>
    <border>
      <left style="thin">
        <color indexed="64"/>
      </left>
      <right style="thin">
        <color indexed="22"/>
      </right>
      <top/>
      <bottom style="thin">
        <color indexed="22"/>
      </bottom>
      <diagonal/>
    </border>
    <border>
      <left style="thin">
        <color indexed="22"/>
      </left>
      <right style="thin">
        <color indexed="64"/>
      </right>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style="thin">
        <color indexed="22"/>
      </top>
      <bottom style="medium">
        <color indexed="64"/>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medium">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22"/>
      </right>
      <top style="medium">
        <color indexed="64"/>
      </top>
      <bottom/>
      <diagonal/>
    </border>
    <border>
      <left/>
      <right style="thin">
        <color indexed="22"/>
      </right>
      <top/>
      <bottom/>
      <diagonal/>
    </border>
    <border>
      <left/>
      <right style="thin">
        <color indexed="22"/>
      </right>
      <top/>
      <bottom style="medium">
        <color indexed="64"/>
      </bottom>
      <diagonal/>
    </border>
    <border>
      <left style="medium">
        <color indexed="64"/>
      </left>
      <right style="thin">
        <color theme="0" tint="-0.24994659260841701"/>
      </right>
      <top style="medium">
        <color indexed="64"/>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theme="0" tint="-0.24994659260841701"/>
      </right>
      <top style="thin">
        <color indexed="22"/>
      </top>
      <bottom style="medium">
        <color indexed="64"/>
      </bottom>
      <diagonal/>
    </border>
    <border>
      <left style="medium">
        <color indexed="64"/>
      </left>
      <right style="thin">
        <color theme="0" tint="-0.24994659260841701"/>
      </right>
      <top/>
      <bottom style="thin">
        <color indexed="22"/>
      </bottom>
      <diagonal/>
    </border>
    <border>
      <left style="medium">
        <color indexed="64"/>
      </left>
      <right style="medium">
        <color indexed="64"/>
      </right>
      <top style="thin">
        <color indexed="22"/>
      </top>
      <bottom style="medium">
        <color theme="0" tint="-0.24994659260841701"/>
      </bottom>
      <diagonal/>
    </border>
    <border>
      <left style="medium">
        <color indexed="64"/>
      </left>
      <right style="thin">
        <color theme="0" tint="-0.24994659260841701"/>
      </right>
      <top style="thin">
        <color indexed="22"/>
      </top>
      <bottom style="medium">
        <color theme="0" tint="-0.24994659260841701"/>
      </bottom>
      <diagonal/>
    </border>
    <border>
      <left/>
      <right style="thin">
        <color indexed="22"/>
      </right>
      <top style="thin">
        <color indexed="22"/>
      </top>
      <bottom style="medium">
        <color theme="0" tint="-0.24994659260841701"/>
      </bottom>
      <diagonal/>
    </border>
    <border>
      <left style="thin">
        <color indexed="22"/>
      </left>
      <right style="thin">
        <color indexed="22"/>
      </right>
      <top style="thin">
        <color indexed="22"/>
      </top>
      <bottom style="medium">
        <color theme="0" tint="-0.24994659260841701"/>
      </bottom>
      <diagonal/>
    </border>
    <border>
      <left style="thin">
        <color indexed="22"/>
      </left>
      <right style="medium">
        <color indexed="64"/>
      </right>
      <top style="thin">
        <color indexed="22"/>
      </top>
      <bottom style="medium">
        <color theme="0" tint="-0.24994659260841701"/>
      </bottom>
      <diagonal/>
    </border>
    <border>
      <left style="medium">
        <color indexed="64"/>
      </left>
      <right style="thin">
        <color indexed="22"/>
      </right>
      <top style="thin">
        <color indexed="22"/>
      </top>
      <bottom style="medium">
        <color theme="0" tint="-0.24994659260841701"/>
      </bottom>
      <diagonal/>
    </border>
    <border>
      <left style="thin">
        <color indexed="22"/>
      </left>
      <right style="thin">
        <color indexed="64"/>
      </right>
      <top style="medium">
        <color indexed="64"/>
      </top>
      <bottom style="thin">
        <color indexed="22"/>
      </bottom>
      <diagonal/>
    </border>
    <border>
      <left style="medium">
        <color indexed="64"/>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64"/>
      </left>
      <right style="thin">
        <color indexed="22"/>
      </right>
      <top style="medium">
        <color indexed="64"/>
      </top>
      <bottom style="thin">
        <color theme="0" tint="-0.24994659260841701"/>
      </bottom>
      <diagonal/>
    </border>
    <border>
      <left style="medium">
        <color indexed="64"/>
      </left>
      <right style="thin">
        <color indexed="22"/>
      </right>
      <top style="thin">
        <color theme="0" tint="-0.24994659260841701"/>
      </top>
      <bottom style="thin">
        <color theme="0" tint="-0.24994659260841701"/>
      </bottom>
      <diagonal/>
    </border>
    <border>
      <left style="medium">
        <color indexed="64"/>
      </left>
      <right style="thin">
        <color indexed="22"/>
      </right>
      <top style="thin">
        <color theme="0" tint="-0.2499465926084170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theme="0" tint="-0.24994659260841701"/>
      </right>
      <top style="thin">
        <color indexed="64"/>
      </top>
      <bottom/>
      <diagonal/>
    </border>
    <border>
      <left style="thin">
        <color theme="0" tint="-0.24994659260841701"/>
      </left>
      <right style="medium">
        <color indexed="64"/>
      </right>
      <top style="thin">
        <color indexed="64"/>
      </top>
      <bottom/>
      <diagonal/>
    </border>
    <border>
      <left style="thin">
        <color theme="0" tint="-0.24994659260841701"/>
      </left>
      <right style="thin">
        <color theme="0" tint="-0.24994659260841701"/>
      </right>
      <top style="thin">
        <color indexed="64"/>
      </top>
      <bottom/>
      <diagonal/>
    </border>
    <border>
      <left/>
      <right style="medium">
        <color indexed="64"/>
      </right>
      <top/>
      <bottom style="thin">
        <color theme="0" tint="-0.24994659260841701"/>
      </bottom>
      <diagonal/>
    </border>
    <border>
      <left style="medium">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22"/>
      </left>
      <right style="medium">
        <color indexed="64"/>
      </right>
      <top style="thin">
        <color indexed="64"/>
      </top>
      <bottom style="thin">
        <color indexed="64"/>
      </bottom>
      <diagonal/>
    </border>
    <border>
      <left style="thin">
        <color indexed="22"/>
      </left>
      <right/>
      <top style="thin">
        <color indexed="64"/>
      </top>
      <bottom style="thin">
        <color indexed="64"/>
      </bottom>
      <diagonal/>
    </border>
    <border>
      <left style="thin">
        <color indexed="22"/>
      </left>
      <right/>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medium">
        <color indexed="64"/>
      </bottom>
      <diagonal/>
    </border>
    <border>
      <left style="thin">
        <color indexed="64"/>
      </left>
      <right style="thin">
        <color indexed="22"/>
      </right>
      <top style="thin">
        <color indexed="64"/>
      </top>
      <bottom style="thin">
        <color theme="0" tint="-0.24994659260841701"/>
      </bottom>
      <diagonal/>
    </border>
    <border>
      <left style="thin">
        <color indexed="64"/>
      </left>
      <right style="thin">
        <color indexed="22"/>
      </right>
      <top style="thin">
        <color theme="0" tint="-0.24994659260841701"/>
      </top>
      <bottom style="thin">
        <color theme="0" tint="-0.24994659260841701"/>
      </bottom>
      <diagonal/>
    </border>
    <border>
      <left style="thin">
        <color indexed="64"/>
      </left>
      <right style="thin">
        <color indexed="22"/>
      </right>
      <top style="thin">
        <color theme="0" tint="-0.24994659260841701"/>
      </top>
      <bottom style="medium">
        <color indexed="64"/>
      </bottom>
      <diagonal/>
    </border>
    <border>
      <left/>
      <right style="medium">
        <color indexed="64"/>
      </right>
      <top style="medium">
        <color indexed="64"/>
      </top>
      <bottom style="thin">
        <color theme="0" tint="-0.24994659260841701"/>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22"/>
      </bottom>
      <diagonal/>
    </border>
    <border>
      <left/>
      <right/>
      <top style="thin">
        <color indexed="22"/>
      </top>
      <bottom style="thin">
        <color indexed="22"/>
      </bottom>
      <diagonal/>
    </border>
    <border>
      <left/>
      <right/>
      <top style="thin">
        <color indexed="22"/>
      </top>
      <bottom style="medium">
        <color indexed="64"/>
      </bottom>
      <diagonal/>
    </border>
    <border>
      <left/>
      <right/>
      <top style="thin">
        <color indexed="22"/>
      </top>
      <bottom style="medium">
        <color theme="0" tint="-0.24994659260841701"/>
      </bottom>
      <diagonal/>
    </border>
    <border>
      <left/>
      <right/>
      <top/>
      <bottom style="thin">
        <color indexed="22"/>
      </bottom>
      <diagonal/>
    </border>
  </borders>
  <cellStyleXfs count="13">
    <xf numFmtId="0" fontId="0" fillId="0" borderId="0"/>
    <xf numFmtId="0" fontId="6" fillId="0" borderId="0"/>
    <xf numFmtId="0" fontId="7" fillId="0" borderId="0"/>
    <xf numFmtId="0" fontId="7" fillId="0" borderId="0"/>
    <xf numFmtId="0" fontId="6" fillId="0" borderId="0"/>
    <xf numFmtId="0" fontId="3" fillId="0" borderId="0"/>
    <xf numFmtId="0" fontId="7" fillId="0" borderId="0"/>
    <xf numFmtId="0" fontId="2" fillId="0" borderId="0"/>
    <xf numFmtId="0" fontId="6" fillId="0" borderId="0"/>
    <xf numFmtId="0" fontId="3" fillId="0" borderId="0"/>
    <xf numFmtId="0" fontId="1" fillId="0" borderId="0"/>
    <xf numFmtId="0" fontId="1" fillId="0" borderId="0"/>
    <xf numFmtId="0" fontId="2" fillId="0" borderId="0"/>
  </cellStyleXfs>
  <cellXfs count="494">
    <xf numFmtId="0" fontId="0" fillId="0" borderId="0" xfId="0"/>
    <xf numFmtId="0" fontId="5" fillId="0" borderId="0" xfId="9" applyFont="1" applyProtection="1">
      <protection locked="0"/>
    </xf>
    <xf numFmtId="0" fontId="5" fillId="0" borderId="0" xfId="9" applyFont="1" applyAlignment="1" applyProtection="1">
      <alignment horizontal="center"/>
      <protection locked="0"/>
    </xf>
    <xf numFmtId="0" fontId="5" fillId="0" borderId="0" xfId="9" applyFont="1" applyFill="1" applyAlignment="1" applyProtection="1">
      <alignment horizontal="center"/>
      <protection locked="0"/>
    </xf>
    <xf numFmtId="164" fontId="5" fillId="0" borderId="0" xfId="9" applyNumberFormat="1" applyFont="1" applyProtection="1">
      <protection locked="0"/>
    </xf>
    <xf numFmtId="0" fontId="5" fillId="0" borderId="0" xfId="9" applyFont="1" applyFill="1" applyProtection="1">
      <protection locked="0"/>
    </xf>
    <xf numFmtId="0" fontId="5" fillId="0" borderId="0" xfId="9" applyFont="1" applyBorder="1" applyAlignment="1" applyProtection="1">
      <alignment horizontal="center"/>
      <protection locked="0"/>
    </xf>
    <xf numFmtId="0" fontId="5" fillId="0" borderId="0" xfId="9" applyFont="1" applyBorder="1" applyProtection="1">
      <protection locked="0"/>
    </xf>
    <xf numFmtId="0" fontId="5" fillId="0" borderId="0" xfId="9" applyFont="1" applyBorder="1" applyAlignment="1" applyProtection="1">
      <protection locked="0"/>
    </xf>
    <xf numFmtId="0" fontId="7" fillId="0" borderId="0" xfId="9" applyFont="1" applyFill="1" applyBorder="1" applyAlignment="1" applyProtection="1">
      <alignment wrapText="1"/>
      <protection locked="0"/>
    </xf>
    <xf numFmtId="0" fontId="5" fillId="0" borderId="0" xfId="9" applyFont="1" applyFill="1" applyBorder="1" applyAlignment="1" applyProtection="1">
      <protection locked="0"/>
    </xf>
    <xf numFmtId="0" fontId="5" fillId="0" borderId="7" xfId="9" applyFont="1" applyBorder="1" applyProtection="1">
      <protection locked="0"/>
    </xf>
    <xf numFmtId="0" fontId="9" fillId="0" borderId="0" xfId="6" applyFont="1" applyFill="1" applyAlignment="1" applyProtection="1">
      <alignment horizontal="center"/>
      <protection locked="0"/>
    </xf>
    <xf numFmtId="164" fontId="5" fillId="0" borderId="0" xfId="9" quotePrefix="1" applyNumberFormat="1" applyFont="1" applyFill="1" applyBorder="1" applyAlignment="1" applyProtection="1">
      <alignment horizontal="center"/>
      <protection locked="0"/>
    </xf>
    <xf numFmtId="0" fontId="7" fillId="0" borderId="0" xfId="9" applyFont="1" applyFill="1" applyBorder="1" applyAlignment="1" applyProtection="1">
      <alignment horizontal="right" wrapText="1"/>
      <protection locked="0"/>
    </xf>
    <xf numFmtId="0" fontId="12" fillId="0" borderId="0" xfId="3" applyFont="1" applyAlignment="1" applyProtection="1">
      <alignment horizontal="center"/>
      <protection locked="0"/>
    </xf>
    <xf numFmtId="0" fontId="9" fillId="0" borderId="0" xfId="3" applyFont="1" applyAlignment="1" applyProtection="1">
      <alignment horizontal="center"/>
      <protection locked="0"/>
    </xf>
    <xf numFmtId="0" fontId="8" fillId="0" borderId="0" xfId="3" applyFont="1" applyProtection="1">
      <protection locked="0"/>
    </xf>
    <xf numFmtId="0" fontId="7" fillId="0" borderId="0" xfId="3" applyProtection="1">
      <protection locked="0"/>
    </xf>
    <xf numFmtId="0" fontId="7" fillId="0" borderId="0" xfId="3" applyAlignment="1" applyProtection="1">
      <alignment wrapText="1"/>
      <protection locked="0"/>
    </xf>
    <xf numFmtId="164" fontId="7" fillId="0" borderId="0" xfId="3" applyNumberFormat="1" applyProtection="1">
      <protection locked="0"/>
    </xf>
    <xf numFmtId="0" fontId="9" fillId="0" borderId="0" xfId="3" applyFont="1" applyBorder="1" applyAlignment="1" applyProtection="1">
      <alignment horizontal="center"/>
      <protection locked="0"/>
    </xf>
    <xf numFmtId="0" fontId="7" fillId="0" borderId="0" xfId="3" applyBorder="1" applyProtection="1">
      <protection locked="0"/>
    </xf>
    <xf numFmtId="164" fontId="7" fillId="0" borderId="0" xfId="3" applyNumberFormat="1" applyFill="1" applyBorder="1" applyProtection="1">
      <protection locked="0"/>
    </xf>
    <xf numFmtId="0" fontId="7" fillId="0" borderId="0" xfId="3" applyFill="1" applyBorder="1" applyProtection="1">
      <protection locked="0"/>
    </xf>
    <xf numFmtId="0" fontId="9" fillId="0" borderId="0" xfId="3" applyFont="1" applyBorder="1" applyAlignment="1" applyProtection="1">
      <alignment horizontal="right"/>
      <protection locked="0"/>
    </xf>
    <xf numFmtId="0" fontId="12" fillId="0" borderId="0" xfId="3" applyFont="1" applyFill="1" applyBorder="1" applyAlignment="1" applyProtection="1">
      <alignment horizontal="center"/>
      <protection locked="0"/>
    </xf>
    <xf numFmtId="0" fontId="8" fillId="0" borderId="0" xfId="3" applyFont="1" applyFill="1" applyBorder="1" applyProtection="1">
      <protection locked="0"/>
    </xf>
    <xf numFmtId="0" fontId="14" fillId="0" borderId="0" xfId="3" applyFont="1" applyBorder="1" applyAlignment="1" applyProtection="1">
      <alignment horizontal="center" textRotation="90" wrapText="1"/>
      <protection locked="0"/>
    </xf>
    <xf numFmtId="0" fontId="16" fillId="0" borderId="0" xfId="3" applyFont="1" applyAlignment="1" applyProtection="1">
      <alignment horizontal="center" textRotation="90" wrapText="1"/>
      <protection locked="0"/>
    </xf>
    <xf numFmtId="0" fontId="16" fillId="0" borderId="0" xfId="3" applyFont="1" applyFill="1" applyBorder="1" applyAlignment="1" applyProtection="1">
      <alignment horizontal="center" wrapText="1"/>
      <protection locked="0"/>
    </xf>
    <xf numFmtId="164" fontId="16" fillId="0" borderId="0" xfId="3" applyNumberFormat="1" applyFont="1" applyFill="1" applyBorder="1" applyAlignment="1" applyProtection="1">
      <alignment horizontal="center" wrapText="1"/>
      <protection locked="0"/>
    </xf>
    <xf numFmtId="0" fontId="16" fillId="0" borderId="0" xfId="3" applyFont="1" applyFill="1" applyBorder="1" applyAlignment="1" applyProtection="1">
      <alignment horizontal="center" textRotation="90" wrapText="1"/>
      <protection locked="0"/>
    </xf>
    <xf numFmtId="1" fontId="7" fillId="0" borderId="0" xfId="3" applyNumberFormat="1" applyBorder="1" applyProtection="1">
      <protection locked="0"/>
    </xf>
    <xf numFmtId="164" fontId="7" fillId="0" borderId="0" xfId="3" applyNumberFormat="1" applyBorder="1" applyProtection="1">
      <protection locked="0"/>
    </xf>
    <xf numFmtId="0" fontId="2" fillId="0" borderId="0" xfId="3" applyFont="1" applyFill="1" applyBorder="1" applyProtection="1">
      <protection locked="0"/>
    </xf>
    <xf numFmtId="164" fontId="2" fillId="0" borderId="0" xfId="3" applyNumberFormat="1" applyFont="1" applyFill="1" applyBorder="1" applyProtection="1">
      <protection locked="0"/>
    </xf>
    <xf numFmtId="0" fontId="7" fillId="0" borderId="0" xfId="3" applyFont="1" applyFill="1" applyBorder="1" applyProtection="1">
      <protection locked="0"/>
    </xf>
    <xf numFmtId="1" fontId="7" fillId="0" borderId="0" xfId="3" applyNumberFormat="1" applyBorder="1" applyAlignment="1" applyProtection="1">
      <alignment vertical="justify"/>
      <protection locked="0"/>
    </xf>
    <xf numFmtId="164" fontId="7" fillId="0" borderId="0" xfId="3" applyNumberFormat="1" applyFill="1" applyBorder="1" applyAlignment="1" applyProtection="1">
      <alignment vertical="justify"/>
      <protection locked="0"/>
    </xf>
    <xf numFmtId="0" fontId="7" fillId="0" borderId="0" xfId="3" applyAlignment="1" applyProtection="1">
      <alignment vertical="justify"/>
      <protection locked="0"/>
    </xf>
    <xf numFmtId="164" fontId="7" fillId="0" borderId="0" xfId="3" applyNumberFormat="1" applyAlignment="1" applyProtection="1">
      <alignment vertical="justify"/>
      <protection locked="0"/>
    </xf>
    <xf numFmtId="165" fontId="9" fillId="0" borderId="0" xfId="3" applyNumberFormat="1" applyFont="1" applyBorder="1" applyAlignment="1" applyProtection="1">
      <alignment horizontal="center"/>
      <protection locked="0"/>
    </xf>
    <xf numFmtId="0" fontId="7" fillId="0" borderId="0" xfId="3" applyBorder="1" applyAlignment="1" applyProtection="1">
      <alignment wrapText="1"/>
      <protection locked="0"/>
    </xf>
    <xf numFmtId="0" fontId="7" fillId="0" borderId="1" xfId="3" applyBorder="1" applyProtection="1">
      <protection locked="0"/>
    </xf>
    <xf numFmtId="164" fontId="7" fillId="0" borderId="0" xfId="3" applyNumberFormat="1" applyFill="1" applyBorder="1" applyAlignment="1" applyProtection="1">
      <alignment vertical="center"/>
      <protection locked="0"/>
    </xf>
    <xf numFmtId="165" fontId="10" fillId="0" borderId="0" xfId="3" applyNumberFormat="1" applyFont="1" applyBorder="1" applyAlignment="1" applyProtection="1">
      <alignment horizontal="right"/>
      <protection locked="0"/>
    </xf>
    <xf numFmtId="0" fontId="7" fillId="6" borderId="16" xfId="3" applyFont="1" applyFill="1" applyBorder="1" applyAlignment="1" applyProtection="1">
      <alignment horizontal="center"/>
      <protection locked="0"/>
    </xf>
    <xf numFmtId="0" fontId="7" fillId="6" borderId="17" xfId="3" applyFill="1" applyBorder="1" applyAlignment="1" applyProtection="1">
      <alignment wrapText="1"/>
      <protection locked="0"/>
    </xf>
    <xf numFmtId="0" fontId="7" fillId="6" borderId="8" xfId="3" applyFont="1" applyFill="1" applyBorder="1" applyAlignment="1" applyProtection="1">
      <alignment horizontal="center"/>
      <protection locked="0"/>
    </xf>
    <xf numFmtId="0" fontId="7" fillId="6" borderId="19" xfId="3" applyFont="1" applyFill="1" applyBorder="1" applyAlignment="1" applyProtection="1">
      <alignment wrapText="1"/>
      <protection locked="0"/>
    </xf>
    <xf numFmtId="0" fontId="7" fillId="6" borderId="9" xfId="3" applyFont="1" applyFill="1" applyBorder="1" applyAlignment="1" applyProtection="1">
      <alignment horizontal="center"/>
      <protection locked="0"/>
    </xf>
    <xf numFmtId="0" fontId="7" fillId="6" borderId="21" xfId="3" applyFill="1" applyBorder="1" applyAlignment="1" applyProtection="1">
      <alignment wrapText="1"/>
      <protection locked="0"/>
    </xf>
    <xf numFmtId="0" fontId="7" fillId="6" borderId="19" xfId="3" applyFill="1" applyBorder="1" applyAlignment="1" applyProtection="1">
      <alignment wrapText="1"/>
      <protection locked="0"/>
    </xf>
    <xf numFmtId="0" fontId="7" fillId="6" borderId="19" xfId="3" applyFill="1" applyBorder="1" applyAlignment="1" applyProtection="1">
      <alignment vertical="justify" wrapText="1"/>
      <protection locked="0"/>
    </xf>
    <xf numFmtId="0" fontId="7" fillId="6" borderId="26" xfId="3" applyFont="1" applyFill="1" applyBorder="1" applyAlignment="1" applyProtection="1">
      <alignment horizontal="center"/>
      <protection locked="0"/>
    </xf>
    <xf numFmtId="0" fontId="7" fillId="6" borderId="27" xfId="3" applyFont="1" applyFill="1" applyBorder="1" applyAlignment="1" applyProtection="1">
      <alignment wrapText="1"/>
      <protection locked="0"/>
    </xf>
    <xf numFmtId="0" fontId="14" fillId="0" borderId="3" xfId="3" applyFont="1" applyFill="1" applyBorder="1" applyAlignment="1" applyProtection="1">
      <alignment horizontal="center" wrapText="1"/>
      <protection locked="0"/>
    </xf>
    <xf numFmtId="0" fontId="11" fillId="0" borderId="3" xfId="2" applyFont="1" applyFill="1" applyBorder="1" applyAlignment="1" applyProtection="1">
      <alignment horizontal="center" textRotation="90" wrapText="1"/>
      <protection locked="0"/>
    </xf>
    <xf numFmtId="165" fontId="10" fillId="0" borderId="0" xfId="3" applyNumberFormat="1" applyFont="1" applyBorder="1" applyAlignment="1" applyProtection="1">
      <alignment horizontal="right" vertical="center"/>
      <protection locked="0"/>
    </xf>
    <xf numFmtId="0" fontId="11" fillId="0" borderId="0" xfId="3" applyFont="1" applyBorder="1" applyAlignment="1" applyProtection="1">
      <alignment horizontal="right" vertical="center"/>
      <protection locked="0"/>
    </xf>
    <xf numFmtId="0" fontId="10" fillId="0" borderId="0" xfId="3" applyFont="1" applyBorder="1" applyAlignment="1" applyProtection="1">
      <alignment horizontal="right" vertical="center"/>
      <protection locked="0"/>
    </xf>
    <xf numFmtId="0" fontId="11" fillId="0" borderId="0" xfId="9" applyFont="1" applyBorder="1" applyAlignment="1" applyProtection="1">
      <alignment horizontal="right" vertical="center"/>
      <protection locked="0"/>
    </xf>
    <xf numFmtId="0" fontId="10" fillId="0" borderId="3" xfId="2" applyFont="1" applyFill="1" applyBorder="1" applyAlignment="1" applyProtection="1">
      <alignment horizontal="center" textRotation="90" wrapText="1"/>
      <protection locked="0"/>
    </xf>
    <xf numFmtId="0" fontId="9" fillId="0" borderId="16" xfId="2" applyFont="1" applyFill="1" applyBorder="1" applyAlignment="1" applyProtection="1">
      <alignment horizontal="center"/>
      <protection locked="0"/>
    </xf>
    <xf numFmtId="0" fontId="9" fillId="0" borderId="16" xfId="2" applyFont="1" applyBorder="1" applyAlignment="1" applyProtection="1">
      <alignment horizontal="center"/>
      <protection locked="0"/>
    </xf>
    <xf numFmtId="0" fontId="9" fillId="0" borderId="8" xfId="2" applyFont="1" applyFill="1" applyBorder="1" applyAlignment="1" applyProtection="1">
      <alignment horizontal="center"/>
      <protection locked="0"/>
    </xf>
    <xf numFmtId="0" fontId="9" fillId="0" borderId="8" xfId="2" applyFont="1" applyBorder="1" applyAlignment="1" applyProtection="1">
      <alignment horizontal="center"/>
      <protection locked="0"/>
    </xf>
    <xf numFmtId="0" fontId="9" fillId="0" borderId="9" xfId="2" applyFont="1" applyFill="1" applyBorder="1" applyAlignment="1" applyProtection="1">
      <alignment horizontal="center"/>
      <protection locked="0"/>
    </xf>
    <xf numFmtId="0" fontId="9" fillId="0" borderId="9" xfId="2" applyFont="1" applyBorder="1" applyAlignment="1" applyProtection="1">
      <alignment horizontal="center"/>
      <protection locked="0"/>
    </xf>
    <xf numFmtId="0" fontId="9" fillId="0" borderId="16" xfId="2" applyFont="1" applyFill="1" applyBorder="1" applyAlignment="1" applyProtection="1">
      <alignment horizontal="center"/>
    </xf>
    <xf numFmtId="0" fontId="9" fillId="0" borderId="8" xfId="2" applyFont="1" applyFill="1" applyBorder="1" applyAlignment="1" applyProtection="1">
      <alignment horizontal="center"/>
    </xf>
    <xf numFmtId="0" fontId="9" fillId="0" borderId="9" xfId="2" applyFont="1" applyFill="1" applyBorder="1" applyAlignment="1" applyProtection="1">
      <alignment horizontal="center"/>
    </xf>
    <xf numFmtId="0" fontId="17" fillId="0" borderId="0" xfId="3" applyFont="1" applyFill="1" applyBorder="1" applyAlignment="1" applyProtection="1">
      <alignment horizontal="center" textRotation="90" wrapText="1"/>
      <protection locked="0"/>
    </xf>
    <xf numFmtId="1" fontId="7" fillId="0" borderId="1" xfId="3" applyNumberFormat="1" applyBorder="1" applyProtection="1">
      <protection locked="0"/>
    </xf>
    <xf numFmtId="0" fontId="9" fillId="6" borderId="17" xfId="3" applyFont="1" applyFill="1" applyBorder="1" applyAlignment="1" applyProtection="1">
      <alignment wrapText="1"/>
      <protection locked="0"/>
    </xf>
    <xf numFmtId="0" fontId="10" fillId="0" borderId="11" xfId="3" applyFont="1" applyBorder="1" applyAlignment="1" applyProtection="1">
      <alignment horizontal="center" textRotation="90" wrapText="1"/>
      <protection locked="0"/>
    </xf>
    <xf numFmtId="1" fontId="7" fillId="9" borderId="22" xfId="3" applyNumberFormat="1" applyFill="1" applyBorder="1" applyProtection="1"/>
    <xf numFmtId="1" fontId="7" fillId="9" borderId="23" xfId="3" applyNumberFormat="1" applyFill="1" applyBorder="1" applyProtection="1"/>
    <xf numFmtId="1" fontId="7" fillId="9" borderId="24" xfId="3" applyNumberFormat="1" applyFill="1" applyBorder="1" applyProtection="1"/>
    <xf numFmtId="1" fontId="7" fillId="9" borderId="28" xfId="3" applyNumberFormat="1" applyFill="1" applyBorder="1" applyProtection="1"/>
    <xf numFmtId="1" fontId="7" fillId="9" borderId="23" xfId="3" applyNumberFormat="1" applyFill="1" applyBorder="1" applyAlignment="1" applyProtection="1">
      <alignment vertical="justify"/>
    </xf>
    <xf numFmtId="0" fontId="7" fillId="9" borderId="34" xfId="3" applyFill="1" applyBorder="1" applyProtection="1"/>
    <xf numFmtId="0" fontId="7" fillId="9" borderId="35" xfId="3" applyFill="1" applyBorder="1" applyProtection="1"/>
    <xf numFmtId="1" fontId="10" fillId="0" borderId="13" xfId="2" applyNumberFormat="1" applyFont="1" applyFill="1" applyBorder="1" applyAlignment="1" applyProtection="1">
      <alignment horizontal="center" textRotation="90" wrapText="1"/>
      <protection locked="0"/>
    </xf>
    <xf numFmtId="0" fontId="10" fillId="0" borderId="10" xfId="3" applyFont="1" applyBorder="1" applyAlignment="1" applyProtection="1">
      <alignment horizontal="center" textRotation="90" wrapText="1"/>
      <protection locked="0"/>
    </xf>
    <xf numFmtId="1" fontId="9" fillId="11" borderId="31" xfId="2" applyNumberFormat="1" applyFont="1" applyFill="1" applyBorder="1" applyAlignment="1" applyProtection="1">
      <alignment horizontal="center"/>
    </xf>
    <xf numFmtId="0" fontId="12" fillId="11" borderId="16" xfId="2" applyFont="1" applyFill="1" applyBorder="1" applyAlignment="1" applyProtection="1">
      <alignment horizontal="center"/>
    </xf>
    <xf numFmtId="0" fontId="9" fillId="11" borderId="16" xfId="2" applyFont="1" applyFill="1" applyBorder="1" applyAlignment="1" applyProtection="1">
      <alignment horizontal="center"/>
    </xf>
    <xf numFmtId="0" fontId="9" fillId="11" borderId="16" xfId="2" applyNumberFormat="1" applyFont="1" applyFill="1" applyBorder="1" applyAlignment="1" applyProtection="1">
      <alignment horizontal="center"/>
      <protection locked="0"/>
    </xf>
    <xf numFmtId="164" fontId="9" fillId="11" borderId="17" xfId="2" applyNumberFormat="1" applyFont="1" applyFill="1" applyBorder="1" applyAlignment="1" applyProtection="1">
      <alignment horizontal="center"/>
      <protection locked="0"/>
    </xf>
    <xf numFmtId="1" fontId="9" fillId="11" borderId="32" xfId="2" applyNumberFormat="1" applyFont="1" applyFill="1" applyBorder="1" applyAlignment="1" applyProtection="1">
      <alignment horizontal="center"/>
    </xf>
    <xf numFmtId="0" fontId="12" fillId="11" borderId="8" xfId="2" applyFont="1" applyFill="1" applyBorder="1" applyAlignment="1" applyProtection="1">
      <alignment horizontal="center"/>
    </xf>
    <xf numFmtId="0" fontId="9" fillId="11" borderId="8" xfId="2" applyFont="1" applyFill="1" applyBorder="1" applyAlignment="1" applyProtection="1">
      <alignment horizontal="center"/>
    </xf>
    <xf numFmtId="0" fontId="9" fillId="11" borderId="8" xfId="2" applyNumberFormat="1" applyFont="1" applyFill="1" applyBorder="1" applyAlignment="1" applyProtection="1">
      <alignment horizontal="center"/>
      <protection locked="0"/>
    </xf>
    <xf numFmtId="164" fontId="9" fillId="11" borderId="19" xfId="2" applyNumberFormat="1" applyFont="1" applyFill="1" applyBorder="1" applyAlignment="1" applyProtection="1">
      <alignment horizontal="center"/>
      <protection locked="0"/>
    </xf>
    <xf numFmtId="1" fontId="9" fillId="11" borderId="33" xfId="2" applyNumberFormat="1" applyFont="1" applyFill="1" applyBorder="1" applyAlignment="1" applyProtection="1">
      <alignment horizontal="center"/>
    </xf>
    <xf numFmtId="0" fontId="12" fillId="11" borderId="9" xfId="2" applyFont="1" applyFill="1" applyBorder="1" applyAlignment="1" applyProtection="1">
      <alignment horizontal="center"/>
    </xf>
    <xf numFmtId="0" fontId="9" fillId="11" borderId="9" xfId="2" applyFont="1" applyFill="1" applyBorder="1" applyAlignment="1" applyProtection="1">
      <alignment horizontal="center"/>
    </xf>
    <xf numFmtId="0" fontId="9" fillId="11" borderId="9" xfId="2" applyNumberFormat="1" applyFont="1" applyFill="1" applyBorder="1" applyAlignment="1" applyProtection="1">
      <alignment horizontal="center"/>
      <protection locked="0"/>
    </xf>
    <xf numFmtId="164" fontId="9" fillId="11" borderId="21" xfId="2" applyNumberFormat="1" applyFont="1" applyFill="1" applyBorder="1" applyAlignment="1" applyProtection="1">
      <alignment horizontal="center"/>
      <protection locked="0"/>
    </xf>
    <xf numFmtId="11" fontId="9" fillId="11" borderId="16" xfId="2" applyNumberFormat="1" applyFont="1" applyFill="1" applyBorder="1" applyAlignment="1" applyProtection="1">
      <alignment horizontal="center"/>
      <protection locked="0"/>
    </xf>
    <xf numFmtId="11" fontId="9" fillId="11" borderId="8" xfId="2" applyNumberFormat="1" applyFont="1" applyFill="1" applyBorder="1" applyAlignment="1" applyProtection="1">
      <alignment horizontal="center"/>
      <protection locked="0"/>
    </xf>
    <xf numFmtId="11" fontId="9" fillId="11" borderId="8" xfId="3" applyNumberFormat="1" applyFont="1" applyFill="1" applyBorder="1" applyAlignment="1" applyProtection="1">
      <alignment horizontal="center"/>
      <protection locked="0"/>
    </xf>
    <xf numFmtId="11" fontId="9" fillId="11" borderId="9" xfId="2" applyNumberFormat="1" applyFont="1" applyFill="1" applyBorder="1" applyAlignment="1" applyProtection="1">
      <alignment horizontal="center"/>
      <protection locked="0"/>
    </xf>
    <xf numFmtId="1" fontId="12" fillId="11" borderId="31" xfId="3" applyNumberFormat="1" applyFont="1" applyFill="1" applyBorder="1" applyAlignment="1" applyProtection="1">
      <alignment horizontal="center"/>
    </xf>
    <xf numFmtId="1" fontId="12" fillId="11" borderId="32" xfId="3" applyNumberFormat="1" applyFont="1" applyFill="1" applyBorder="1" applyAlignment="1" applyProtection="1">
      <alignment horizontal="center"/>
    </xf>
    <xf numFmtId="1" fontId="12" fillId="11" borderId="33" xfId="3" applyNumberFormat="1" applyFont="1" applyFill="1" applyBorder="1" applyAlignment="1" applyProtection="1">
      <alignment horizontal="center"/>
    </xf>
    <xf numFmtId="11" fontId="9" fillId="12" borderId="16" xfId="2" applyNumberFormat="1" applyFont="1" applyFill="1" applyBorder="1" applyAlignment="1" applyProtection="1">
      <alignment horizontal="center"/>
      <protection locked="0"/>
    </xf>
    <xf numFmtId="11" fontId="9" fillId="12" borderId="8" xfId="2" applyNumberFormat="1" applyFont="1" applyFill="1" applyBorder="1" applyAlignment="1" applyProtection="1">
      <alignment horizontal="center"/>
      <protection locked="0"/>
    </xf>
    <xf numFmtId="1" fontId="12" fillId="11" borderId="32" xfId="3" applyNumberFormat="1" applyFont="1" applyFill="1" applyBorder="1" applyAlignment="1" applyProtection="1">
      <alignment horizontal="center" vertical="center"/>
    </xf>
    <xf numFmtId="0" fontId="12" fillId="11" borderId="8" xfId="2" applyFont="1" applyFill="1" applyBorder="1" applyAlignment="1" applyProtection="1">
      <alignment horizontal="center" vertical="center"/>
    </xf>
    <xf numFmtId="0" fontId="9" fillId="11" borderId="8" xfId="2" applyFont="1" applyFill="1" applyBorder="1" applyAlignment="1" applyProtection="1">
      <alignment horizontal="center" vertical="center"/>
    </xf>
    <xf numFmtId="11" fontId="9" fillId="12" borderId="8" xfId="2" applyNumberFormat="1" applyFont="1" applyFill="1" applyBorder="1" applyAlignment="1" applyProtection="1">
      <alignment horizontal="center" vertical="center"/>
      <protection locked="0"/>
    </xf>
    <xf numFmtId="0" fontId="9" fillId="11" borderId="8" xfId="2" applyNumberFormat="1" applyFont="1" applyFill="1" applyBorder="1" applyAlignment="1" applyProtection="1">
      <alignment horizontal="center" vertical="center"/>
      <protection locked="0"/>
    </xf>
    <xf numFmtId="164" fontId="9" fillId="11" borderId="19" xfId="2" applyNumberFormat="1" applyFont="1" applyFill="1" applyBorder="1" applyAlignment="1" applyProtection="1">
      <alignment horizontal="center" vertical="center"/>
      <protection locked="0"/>
    </xf>
    <xf numFmtId="11" fontId="9" fillId="12" borderId="9" xfId="2" applyNumberFormat="1" applyFont="1" applyFill="1" applyBorder="1" applyAlignment="1" applyProtection="1">
      <alignment horizontal="center"/>
      <protection locked="0"/>
    </xf>
    <xf numFmtId="0" fontId="9" fillId="11" borderId="17" xfId="2" applyFont="1" applyFill="1" applyBorder="1" applyAlignment="1" applyProtection="1">
      <alignment horizontal="center"/>
      <protection locked="0"/>
    </xf>
    <xf numFmtId="0" fontId="9" fillId="11" borderId="19" xfId="2" applyFont="1" applyFill="1" applyBorder="1" applyAlignment="1" applyProtection="1">
      <alignment horizontal="center"/>
      <protection locked="0"/>
    </xf>
    <xf numFmtId="0" fontId="9" fillId="11" borderId="21" xfId="2" applyFont="1" applyFill="1" applyBorder="1" applyAlignment="1" applyProtection="1">
      <alignment horizontal="center"/>
      <protection locked="0"/>
    </xf>
    <xf numFmtId="0" fontId="8" fillId="0" borderId="0" xfId="3" applyFont="1" applyBorder="1" applyProtection="1">
      <protection locked="0"/>
    </xf>
    <xf numFmtId="0" fontId="4" fillId="0" borderId="0" xfId="3" applyFont="1" applyFill="1" applyBorder="1" applyProtection="1">
      <protection locked="0"/>
    </xf>
    <xf numFmtId="0" fontId="7" fillId="6" borderId="8" xfId="3" applyFont="1" applyFill="1" applyBorder="1" applyAlignment="1" applyProtection="1">
      <alignment horizontal="center" vertical="justify"/>
      <protection locked="0"/>
    </xf>
    <xf numFmtId="165" fontId="9" fillId="0" borderId="22" xfId="2" applyNumberFormat="1" applyFont="1" applyFill="1" applyBorder="1" applyAlignment="1" applyProtection="1">
      <alignment horizontal="center" vertical="center"/>
    </xf>
    <xf numFmtId="165" fontId="9" fillId="0" borderId="23" xfId="2" applyNumberFormat="1" applyFont="1" applyFill="1" applyBorder="1" applyAlignment="1" applyProtection="1">
      <alignment horizontal="center" vertical="center"/>
    </xf>
    <xf numFmtId="165" fontId="9" fillId="0" borderId="24" xfId="2" applyNumberFormat="1" applyFont="1" applyFill="1" applyBorder="1" applyAlignment="1" applyProtection="1">
      <alignment horizontal="center" vertical="center"/>
    </xf>
    <xf numFmtId="164" fontId="7" fillId="3" borderId="22" xfId="3" applyNumberFormat="1" applyFill="1" applyBorder="1" applyAlignment="1" applyProtection="1">
      <alignment horizontal="center" vertical="center"/>
    </xf>
    <xf numFmtId="164" fontId="7" fillId="3" borderId="23" xfId="3" applyNumberFormat="1" applyFill="1" applyBorder="1" applyAlignment="1" applyProtection="1">
      <alignment horizontal="center" vertical="center"/>
    </xf>
    <xf numFmtId="164" fontId="7" fillId="3" borderId="28" xfId="3" applyNumberFormat="1" applyFill="1" applyBorder="1" applyAlignment="1" applyProtection="1">
      <alignment horizontal="center" vertical="center"/>
    </xf>
    <xf numFmtId="164" fontId="7" fillId="7" borderId="22" xfId="3" applyNumberFormat="1" applyFill="1" applyBorder="1" applyAlignment="1" applyProtection="1">
      <alignment horizontal="center" vertical="center"/>
    </xf>
    <xf numFmtId="164" fontId="7" fillId="7" borderId="23" xfId="3" applyNumberFormat="1" applyFill="1" applyBorder="1" applyAlignment="1" applyProtection="1">
      <alignment horizontal="center" vertical="center"/>
    </xf>
    <xf numFmtId="164" fontId="7" fillId="7" borderId="24" xfId="3" applyNumberFormat="1" applyFill="1" applyBorder="1" applyAlignment="1" applyProtection="1">
      <alignment horizontal="center" vertical="center"/>
    </xf>
    <xf numFmtId="164" fontId="7" fillId="5" borderId="22" xfId="3" applyNumberFormat="1" applyFill="1" applyBorder="1" applyAlignment="1" applyProtection="1">
      <alignment horizontal="center" vertical="center"/>
    </xf>
    <xf numFmtId="164" fontId="7" fillId="5" borderId="23" xfId="3" applyNumberFormat="1" applyFill="1" applyBorder="1" applyAlignment="1" applyProtection="1">
      <alignment horizontal="center" vertical="center"/>
    </xf>
    <xf numFmtId="164" fontId="7" fillId="5" borderId="24" xfId="3" applyNumberFormat="1" applyFill="1" applyBorder="1" applyAlignment="1" applyProtection="1">
      <alignment horizontal="center" vertical="center"/>
    </xf>
    <xf numFmtId="165" fontId="9" fillId="0" borderId="22" xfId="2" applyNumberFormat="1" applyFont="1" applyBorder="1" applyAlignment="1" applyProtection="1">
      <alignment horizontal="center" vertical="center"/>
    </xf>
    <xf numFmtId="165" fontId="9" fillId="0" borderId="23" xfId="2" applyNumberFormat="1" applyFont="1" applyBorder="1" applyAlignment="1" applyProtection="1">
      <alignment horizontal="center" vertical="center"/>
    </xf>
    <xf numFmtId="165" fontId="9" fillId="0" borderId="24" xfId="2" applyNumberFormat="1" applyFont="1" applyBorder="1" applyAlignment="1" applyProtection="1">
      <alignment horizontal="center" vertical="center"/>
    </xf>
    <xf numFmtId="165" fontId="10" fillId="0" borderId="0" xfId="3" applyNumberFormat="1" applyFont="1" applyFill="1" applyBorder="1" applyAlignment="1" applyProtection="1">
      <protection locked="0"/>
    </xf>
    <xf numFmtId="0" fontId="15" fillId="0" borderId="0" xfId="3" applyFont="1" applyFill="1" applyBorder="1" applyAlignment="1" applyProtection="1">
      <protection locked="0"/>
    </xf>
    <xf numFmtId="164" fontId="7" fillId="0" borderId="0" xfId="3" applyNumberFormat="1" applyFill="1" applyBorder="1" applyAlignment="1" applyProtection="1">
      <protection locked="0"/>
    </xf>
    <xf numFmtId="0" fontId="11" fillId="0" borderId="0" xfId="3" applyFont="1" applyFill="1" applyBorder="1" applyAlignment="1" applyProtection="1">
      <protection locked="0"/>
    </xf>
    <xf numFmtId="0" fontId="20" fillId="0" borderId="0" xfId="3" applyFont="1" applyFill="1" applyBorder="1" applyAlignment="1" applyProtection="1">
      <protection locked="0"/>
    </xf>
    <xf numFmtId="165" fontId="9" fillId="0" borderId="0" xfId="3" applyNumberFormat="1" applyFont="1" applyFill="1" applyBorder="1" applyAlignment="1" applyProtection="1">
      <protection locked="0"/>
    </xf>
    <xf numFmtId="164" fontId="18" fillId="0" borderId="0" xfId="3" applyNumberFormat="1" applyFont="1" applyFill="1" applyBorder="1" applyAlignment="1" applyProtection="1">
      <protection locked="0"/>
    </xf>
    <xf numFmtId="171" fontId="20" fillId="0" borderId="0" xfId="3" applyNumberFormat="1" applyFont="1" applyFill="1" applyBorder="1" applyAlignment="1" applyProtection="1">
      <protection locked="0"/>
    </xf>
    <xf numFmtId="0" fontId="10" fillId="0" borderId="0" xfId="3" applyFont="1" applyFill="1" applyBorder="1" applyAlignment="1" applyProtection="1">
      <protection locked="0"/>
    </xf>
    <xf numFmtId="2" fontId="20" fillId="0" borderId="0" xfId="3" applyNumberFormat="1" applyFont="1" applyFill="1" applyBorder="1" applyAlignment="1" applyProtection="1">
      <protection locked="0"/>
    </xf>
    <xf numFmtId="0" fontId="11" fillId="0" borderId="0" xfId="9" applyFont="1" applyFill="1" applyBorder="1" applyAlignment="1" applyProtection="1">
      <protection locked="0"/>
    </xf>
    <xf numFmtId="0" fontId="19" fillId="0" borderId="0" xfId="9" applyFont="1" applyFill="1" applyBorder="1" applyAlignment="1" applyProtection="1">
      <protection locked="0"/>
    </xf>
    <xf numFmtId="171" fontId="18" fillId="0" borderId="0" xfId="3" applyNumberFormat="1" applyFont="1" applyFill="1" applyBorder="1" applyAlignment="1" applyProtection="1">
      <protection locked="0"/>
    </xf>
    <xf numFmtId="49" fontId="20" fillId="0" borderId="0" xfId="3" applyNumberFormat="1" applyFont="1" applyFill="1" applyBorder="1" applyAlignment="1" applyProtection="1">
      <protection locked="0"/>
    </xf>
    <xf numFmtId="0" fontId="21" fillId="0" borderId="0" xfId="9" applyFont="1" applyFill="1" applyBorder="1" applyAlignment="1" applyProtection="1">
      <protection locked="0"/>
    </xf>
    <xf numFmtId="1" fontId="9" fillId="11" borderId="36" xfId="2" applyNumberFormat="1" applyFont="1" applyFill="1" applyBorder="1" applyAlignment="1" applyProtection="1">
      <alignment horizontal="center"/>
    </xf>
    <xf numFmtId="0" fontId="12" fillId="11" borderId="26" xfId="2" applyFont="1" applyFill="1" applyBorder="1" applyAlignment="1" applyProtection="1">
      <alignment horizontal="center"/>
    </xf>
    <xf numFmtId="0" fontId="9" fillId="11" borderId="26" xfId="2" applyFont="1" applyFill="1" applyBorder="1" applyAlignment="1" applyProtection="1">
      <alignment horizontal="center"/>
    </xf>
    <xf numFmtId="11" fontId="9" fillId="11" borderId="26" xfId="2" applyNumberFormat="1" applyFont="1" applyFill="1" applyBorder="1" applyAlignment="1" applyProtection="1">
      <alignment horizontal="center"/>
      <protection locked="0"/>
    </xf>
    <xf numFmtId="0" fontId="9" fillId="11" borderId="26" xfId="2" applyNumberFormat="1" applyFont="1" applyFill="1" applyBorder="1" applyAlignment="1" applyProtection="1">
      <alignment horizontal="center"/>
      <protection locked="0"/>
    </xf>
    <xf numFmtId="164" fontId="9" fillId="11" borderId="27" xfId="2" applyNumberFormat="1" applyFont="1" applyFill="1" applyBorder="1" applyAlignment="1" applyProtection="1">
      <alignment horizontal="center"/>
      <protection locked="0"/>
    </xf>
    <xf numFmtId="1" fontId="9" fillId="10" borderId="51" xfId="2" applyNumberFormat="1" applyFont="1" applyFill="1" applyBorder="1" applyAlignment="1" applyProtection="1">
      <alignment horizontal="center"/>
    </xf>
    <xf numFmtId="1" fontId="9" fillId="10" borderId="52" xfId="2" applyNumberFormat="1" applyFont="1" applyFill="1" applyBorder="1" applyAlignment="1" applyProtection="1">
      <alignment horizontal="center"/>
    </xf>
    <xf numFmtId="1" fontId="9" fillId="10" borderId="53" xfId="2" applyNumberFormat="1" applyFont="1" applyFill="1" applyBorder="1" applyAlignment="1" applyProtection="1">
      <alignment horizontal="center"/>
    </xf>
    <xf numFmtId="1" fontId="9" fillId="10" borderId="54" xfId="2" applyNumberFormat="1" applyFont="1" applyFill="1" applyBorder="1" applyAlignment="1" applyProtection="1">
      <alignment horizontal="center"/>
    </xf>
    <xf numFmtId="1" fontId="12" fillId="10" borderId="51" xfId="3" applyNumberFormat="1" applyFont="1" applyFill="1" applyBorder="1" applyAlignment="1" applyProtection="1">
      <alignment horizontal="center"/>
    </xf>
    <xf numFmtId="1" fontId="12" fillId="10" borderId="52" xfId="3" applyNumberFormat="1" applyFont="1" applyFill="1" applyBorder="1" applyAlignment="1" applyProtection="1">
      <alignment horizontal="center"/>
    </xf>
    <xf numFmtId="1" fontId="12" fillId="10" borderId="53" xfId="3" applyNumberFormat="1" applyFont="1" applyFill="1" applyBorder="1" applyAlignment="1" applyProtection="1">
      <alignment horizontal="center"/>
    </xf>
    <xf numFmtId="1" fontId="12" fillId="10" borderId="52" xfId="3" applyNumberFormat="1" applyFont="1" applyFill="1" applyBorder="1" applyAlignment="1" applyProtection="1">
      <alignment horizontal="center" vertical="center"/>
    </xf>
    <xf numFmtId="1" fontId="7" fillId="2" borderId="15" xfId="8" applyNumberFormat="1" applyFont="1" applyFill="1" applyBorder="1" applyAlignment="1" applyProtection="1">
      <alignment horizontal="right" vertical="center" indent="2"/>
      <protection locked="0"/>
    </xf>
    <xf numFmtId="1" fontId="7" fillId="2" borderId="18" xfId="8" applyNumberFormat="1" applyFont="1" applyFill="1" applyBorder="1" applyAlignment="1" applyProtection="1">
      <alignment horizontal="right" vertical="center" indent="2"/>
      <protection locked="0"/>
    </xf>
    <xf numFmtId="1" fontId="7" fillId="2" borderId="20" xfId="8" applyNumberFormat="1" applyFont="1" applyFill="1" applyBorder="1" applyAlignment="1" applyProtection="1">
      <alignment horizontal="right" vertical="center" indent="2"/>
      <protection locked="0"/>
    </xf>
    <xf numFmtId="1" fontId="7" fillId="2" borderId="25" xfId="8" applyNumberFormat="1" applyFont="1" applyFill="1" applyBorder="1" applyAlignment="1" applyProtection="1">
      <alignment horizontal="right" vertical="center" indent="2"/>
      <protection locked="0"/>
    </xf>
    <xf numFmtId="1" fontId="7" fillId="2" borderId="18" xfId="3" applyNumberFormat="1" applyFill="1" applyBorder="1" applyAlignment="1" applyProtection="1">
      <alignment horizontal="right" vertical="center" indent="2"/>
      <protection locked="0"/>
    </xf>
    <xf numFmtId="1" fontId="7" fillId="2" borderId="15" xfId="3" applyNumberFormat="1" applyFill="1" applyBorder="1" applyAlignment="1" applyProtection="1">
      <alignment horizontal="right" vertical="center" indent="2"/>
      <protection locked="0"/>
    </xf>
    <xf numFmtId="1" fontId="9" fillId="10" borderId="56" xfId="2" applyNumberFormat="1" applyFont="1" applyFill="1" applyBorder="1" applyAlignment="1" applyProtection="1">
      <alignment horizontal="center"/>
    </xf>
    <xf numFmtId="1" fontId="9" fillId="11" borderId="57" xfId="2" applyNumberFormat="1" applyFont="1" applyFill="1" applyBorder="1" applyAlignment="1" applyProtection="1">
      <alignment horizontal="center"/>
    </xf>
    <xf numFmtId="0" fontId="12" fillId="11" borderId="58" xfId="2" applyFont="1" applyFill="1" applyBorder="1" applyAlignment="1" applyProtection="1">
      <alignment horizontal="center"/>
    </xf>
    <xf numFmtId="0" fontId="9" fillId="11" borderId="58" xfId="2" applyFont="1" applyFill="1" applyBorder="1" applyAlignment="1" applyProtection="1">
      <alignment horizontal="center"/>
    </xf>
    <xf numFmtId="11" fontId="9" fillId="11" borderId="58" xfId="2" applyNumberFormat="1" applyFont="1" applyFill="1" applyBorder="1" applyAlignment="1" applyProtection="1">
      <alignment horizontal="center"/>
      <protection locked="0"/>
    </xf>
    <xf numFmtId="0" fontId="9" fillId="11" borderId="58" xfId="2" applyNumberFormat="1" applyFont="1" applyFill="1" applyBorder="1" applyAlignment="1" applyProtection="1">
      <alignment horizontal="center"/>
      <protection locked="0"/>
    </xf>
    <xf numFmtId="164" fontId="9" fillId="11" borderId="59" xfId="2" applyNumberFormat="1" applyFont="1" applyFill="1" applyBorder="1" applyAlignment="1" applyProtection="1">
      <alignment horizontal="center"/>
      <protection locked="0"/>
    </xf>
    <xf numFmtId="1" fontId="7" fillId="2" borderId="60" xfId="8" applyNumberFormat="1" applyFont="1" applyFill="1" applyBorder="1" applyAlignment="1" applyProtection="1">
      <alignment horizontal="right" vertical="center" indent="2"/>
      <protection locked="0"/>
    </xf>
    <xf numFmtId="0" fontId="7" fillId="6" borderId="58" xfId="3" applyFont="1" applyFill="1" applyBorder="1" applyAlignment="1" applyProtection="1">
      <alignment horizontal="center"/>
      <protection locked="0"/>
    </xf>
    <xf numFmtId="0" fontId="7" fillId="6" borderId="59" xfId="3" applyFill="1" applyBorder="1" applyAlignment="1" applyProtection="1">
      <alignment wrapText="1"/>
      <protection locked="0"/>
    </xf>
    <xf numFmtId="164" fontId="7" fillId="3" borderId="55" xfId="3" applyNumberFormat="1" applyFill="1" applyBorder="1" applyAlignment="1" applyProtection="1">
      <alignment horizontal="center" vertical="center"/>
    </xf>
    <xf numFmtId="1" fontId="7" fillId="9" borderId="55" xfId="3" applyNumberFormat="1" applyFill="1" applyBorder="1" applyProtection="1"/>
    <xf numFmtId="0" fontId="10" fillId="0" borderId="3" xfId="3" applyFont="1" applyBorder="1" applyAlignment="1" applyProtection="1">
      <alignment horizontal="center" textRotation="90" wrapText="1"/>
      <protection locked="0"/>
    </xf>
    <xf numFmtId="0" fontId="9" fillId="11" borderId="16" xfId="2" applyFont="1" applyFill="1" applyBorder="1" applyAlignment="1" applyProtection="1">
      <alignment horizontal="center"/>
      <protection locked="0"/>
    </xf>
    <xf numFmtId="0" fontId="9" fillId="11" borderId="8" xfId="2" applyFont="1" applyFill="1" applyBorder="1" applyAlignment="1" applyProtection="1">
      <alignment horizontal="center"/>
      <protection locked="0"/>
    </xf>
    <xf numFmtId="0" fontId="9" fillId="11" borderId="9" xfId="2" applyFont="1" applyFill="1" applyBorder="1" applyAlignment="1" applyProtection="1">
      <alignment horizontal="center"/>
      <protection locked="0"/>
    </xf>
    <xf numFmtId="0" fontId="9" fillId="11" borderId="58" xfId="2" applyFont="1" applyFill="1" applyBorder="1" applyAlignment="1" applyProtection="1">
      <alignment horizontal="center"/>
      <protection locked="0"/>
    </xf>
    <xf numFmtId="0" fontId="9" fillId="11" borderId="26" xfId="2" applyFont="1" applyFill="1" applyBorder="1" applyAlignment="1" applyProtection="1">
      <alignment horizontal="center"/>
      <protection locked="0"/>
    </xf>
    <xf numFmtId="0" fontId="9" fillId="11" borderId="8" xfId="2" applyFont="1" applyFill="1" applyBorder="1" applyAlignment="1" applyProtection="1">
      <alignment horizontal="center" vertical="center"/>
      <protection locked="0"/>
    </xf>
    <xf numFmtId="164" fontId="9" fillId="11" borderId="8" xfId="2" applyNumberFormat="1" applyFont="1" applyFill="1" applyBorder="1" applyAlignment="1" applyProtection="1">
      <alignment horizontal="center"/>
      <protection locked="0"/>
    </xf>
    <xf numFmtId="164" fontId="9" fillId="11" borderId="9" xfId="2" applyNumberFormat="1" applyFont="1" applyFill="1" applyBorder="1" applyAlignment="1" applyProtection="1">
      <alignment horizontal="center"/>
      <protection locked="0"/>
    </xf>
    <xf numFmtId="164" fontId="9" fillId="11" borderId="16" xfId="2" applyNumberFormat="1" applyFont="1" applyFill="1" applyBorder="1" applyAlignment="1" applyProtection="1">
      <alignment horizontal="center"/>
      <protection locked="0"/>
    </xf>
    <xf numFmtId="164" fontId="9" fillId="11" borderId="58" xfId="2" applyNumberFormat="1" applyFont="1" applyFill="1" applyBorder="1" applyAlignment="1" applyProtection="1">
      <alignment horizontal="center"/>
      <protection locked="0"/>
    </xf>
    <xf numFmtId="164" fontId="9" fillId="11" borderId="26" xfId="2" applyNumberFormat="1" applyFont="1" applyFill="1" applyBorder="1" applyAlignment="1" applyProtection="1">
      <alignment horizontal="center"/>
      <protection locked="0"/>
    </xf>
    <xf numFmtId="164" fontId="7" fillId="13" borderId="22" xfId="3" applyNumberFormat="1" applyFill="1" applyBorder="1" applyAlignment="1" applyProtection="1">
      <alignment horizontal="center" vertical="center"/>
    </xf>
    <xf numFmtId="164" fontId="7" fillId="13" borderId="23" xfId="3" applyNumberFormat="1" applyFill="1" applyBorder="1" applyAlignment="1" applyProtection="1">
      <alignment horizontal="center" vertical="center"/>
    </xf>
    <xf numFmtId="164" fontId="7" fillId="13" borderId="24" xfId="3" applyNumberFormat="1" applyFill="1" applyBorder="1" applyAlignment="1" applyProtection="1">
      <alignment horizontal="center" vertical="center"/>
    </xf>
    <xf numFmtId="0" fontId="7" fillId="11" borderId="16" xfId="2" applyNumberFormat="1" applyFont="1" applyFill="1" applyBorder="1" applyAlignment="1" applyProtection="1">
      <alignment horizontal="center"/>
      <protection locked="0"/>
    </xf>
    <xf numFmtId="0" fontId="7" fillId="11" borderId="8" xfId="2" applyNumberFormat="1" applyFont="1" applyFill="1" applyBorder="1" applyAlignment="1" applyProtection="1">
      <alignment horizontal="center"/>
      <protection locked="0"/>
    </xf>
    <xf numFmtId="0" fontId="7" fillId="11" borderId="9" xfId="2" applyNumberFormat="1" applyFont="1" applyFill="1" applyBorder="1" applyAlignment="1" applyProtection="1">
      <alignment horizontal="center"/>
      <protection locked="0"/>
    </xf>
    <xf numFmtId="0" fontId="7" fillId="0" borderId="16" xfId="2" applyFont="1" applyFill="1" applyBorder="1" applyAlignment="1" applyProtection="1">
      <alignment horizontal="center"/>
      <protection locked="0"/>
    </xf>
    <xf numFmtId="0" fontId="7" fillId="0" borderId="8" xfId="2" applyFont="1" applyFill="1" applyBorder="1" applyAlignment="1" applyProtection="1">
      <alignment horizontal="center"/>
      <protection locked="0"/>
    </xf>
    <xf numFmtId="0" fontId="7" fillId="0" borderId="9" xfId="2" applyFont="1" applyFill="1" applyBorder="1" applyAlignment="1" applyProtection="1">
      <alignment horizontal="center"/>
      <protection locked="0"/>
    </xf>
    <xf numFmtId="1" fontId="7" fillId="14" borderId="57" xfId="8" applyNumberFormat="1" applyFont="1" applyFill="1" applyBorder="1" applyAlignment="1" applyProtection="1">
      <alignment horizontal="center" vertical="center"/>
      <protection locked="0"/>
    </xf>
    <xf numFmtId="0" fontId="7" fillId="0" borderId="26" xfId="2" applyNumberFormat="1" applyFont="1" applyFill="1" applyBorder="1" applyAlignment="1" applyProtection="1">
      <alignment horizontal="center"/>
      <protection locked="0"/>
    </xf>
    <xf numFmtId="0" fontId="7" fillId="14" borderId="9" xfId="2" applyNumberFormat="1" applyFont="1" applyFill="1" applyBorder="1" applyAlignment="1" applyProtection="1">
      <alignment horizontal="center"/>
      <protection locked="0"/>
    </xf>
    <xf numFmtId="0" fontId="7" fillId="14" borderId="16" xfId="2" applyNumberFormat="1" applyFont="1" applyFill="1" applyBorder="1" applyAlignment="1" applyProtection="1">
      <alignment horizontal="center"/>
      <protection locked="0"/>
    </xf>
    <xf numFmtId="0" fontId="2" fillId="0" borderId="0" xfId="0" applyFont="1"/>
    <xf numFmtId="164" fontId="5" fillId="0" borderId="0" xfId="9" applyNumberFormat="1" applyFont="1" applyAlignment="1" applyProtection="1">
      <alignment horizontal="center"/>
      <protection locked="0"/>
    </xf>
    <xf numFmtId="0" fontId="7" fillId="0" borderId="0" xfId="3" applyAlignment="1" applyProtection="1">
      <alignment horizontal="center" wrapText="1"/>
      <protection locked="0"/>
    </xf>
    <xf numFmtId="0" fontId="7" fillId="0" borderId="0" xfId="3" applyAlignment="1" applyProtection="1">
      <alignment horizontal="center"/>
      <protection locked="0"/>
    </xf>
    <xf numFmtId="164" fontId="7" fillId="0" borderId="0" xfId="3" applyNumberFormat="1" applyAlignment="1" applyProtection="1">
      <alignment horizontal="center"/>
      <protection locked="0"/>
    </xf>
    <xf numFmtId="0" fontId="24" fillId="0" borderId="0" xfId="0" applyFont="1"/>
    <xf numFmtId="0" fontId="23" fillId="0" borderId="0" xfId="3" applyFont="1" applyBorder="1" applyAlignment="1" applyProtection="1">
      <alignment horizontal="left" vertical="center"/>
      <protection locked="0"/>
    </xf>
    <xf numFmtId="0" fontId="24" fillId="0" borderId="0" xfId="9" applyFont="1" applyBorder="1" applyAlignment="1" applyProtection="1">
      <alignment horizontal="left" vertical="center"/>
      <protection locked="0"/>
    </xf>
    <xf numFmtId="0" fontId="24" fillId="0" borderId="0" xfId="3" applyFont="1" applyBorder="1" applyAlignment="1" applyProtection="1">
      <alignment horizontal="left" vertical="center"/>
      <protection locked="0"/>
    </xf>
    <xf numFmtId="0" fontId="23" fillId="0" borderId="1" xfId="3" applyFont="1" applyBorder="1" applyAlignment="1" applyProtection="1">
      <alignment horizontal="left" vertical="center"/>
      <protection locked="0"/>
    </xf>
    <xf numFmtId="0" fontId="23" fillId="0" borderId="0" xfId="3" applyFont="1" applyFill="1" applyBorder="1" applyAlignment="1" applyProtection="1">
      <alignment horizontal="left" vertical="center"/>
      <protection locked="0"/>
    </xf>
    <xf numFmtId="0" fontId="28" fillId="0" borderId="77" xfId="9" applyFont="1" applyBorder="1" applyAlignment="1" applyProtection="1">
      <alignment horizontal="center" textRotation="90"/>
      <protection locked="0"/>
    </xf>
    <xf numFmtId="0" fontId="29" fillId="0" borderId="78" xfId="6" applyFont="1" applyFill="1" applyBorder="1" applyAlignment="1" applyProtection="1">
      <alignment horizontal="center" textRotation="90" wrapText="1"/>
    </xf>
    <xf numFmtId="0" fontId="28" fillId="0" borderId="78" xfId="6" applyFont="1" applyFill="1" applyBorder="1" applyAlignment="1" applyProtection="1">
      <alignment horizontal="center" textRotation="90" wrapText="1"/>
    </xf>
    <xf numFmtId="0" fontId="29" fillId="0" borderId="78" xfId="2" applyFont="1" applyFill="1" applyBorder="1" applyAlignment="1" applyProtection="1">
      <alignment horizontal="center" textRotation="90"/>
      <protection locked="0"/>
    </xf>
    <xf numFmtId="0" fontId="29" fillId="0" borderId="79" xfId="2" applyFont="1" applyFill="1" applyBorder="1" applyAlignment="1" applyProtection="1">
      <alignment horizontal="center" textRotation="90"/>
      <protection locked="0"/>
    </xf>
    <xf numFmtId="0" fontId="29" fillId="0" borderId="43" xfId="6" applyFont="1" applyFill="1" applyBorder="1" applyAlignment="1" applyProtection="1">
      <alignment horizontal="center" textRotation="90" wrapText="1"/>
    </xf>
    <xf numFmtId="0" fontId="29" fillId="0" borderId="44" xfId="6" applyFont="1" applyFill="1" applyBorder="1" applyAlignment="1" applyProtection="1">
      <alignment horizontal="center" textRotation="90" wrapText="1"/>
    </xf>
    <xf numFmtId="0" fontId="29" fillId="0" borderId="45" xfId="6" applyFont="1" applyFill="1" applyBorder="1" applyAlignment="1" applyProtection="1">
      <alignment horizontal="center" textRotation="90" wrapText="1"/>
    </xf>
    <xf numFmtId="0" fontId="29" fillId="0" borderId="81" xfId="6" applyFont="1" applyFill="1" applyBorder="1" applyAlignment="1" applyProtection="1">
      <alignment horizontal="center" textRotation="90" wrapText="1"/>
    </xf>
    <xf numFmtId="0" fontId="29" fillId="0" borderId="80" xfId="6" applyFont="1" applyFill="1" applyBorder="1" applyAlignment="1" applyProtection="1">
      <alignment horizontal="center" textRotation="90" wrapText="1"/>
    </xf>
    <xf numFmtId="0" fontId="29" fillId="0" borderId="72" xfId="2" applyFont="1" applyFill="1" applyBorder="1" applyAlignment="1" applyProtection="1">
      <alignment horizontal="center" textRotation="90" wrapText="1"/>
      <protection locked="0"/>
    </xf>
    <xf numFmtId="165" fontId="29" fillId="0" borderId="72" xfId="3" applyNumberFormat="1" applyFont="1" applyFill="1" applyBorder="1" applyAlignment="1" applyProtection="1">
      <alignment horizontal="center" textRotation="90" wrapText="1"/>
      <protection locked="0"/>
    </xf>
    <xf numFmtId="0" fontId="29" fillId="0" borderId="73" xfId="6" applyFont="1" applyFill="1" applyBorder="1" applyAlignment="1" applyProtection="1">
      <alignment horizontal="center" textRotation="90" wrapText="1"/>
      <protection locked="0"/>
    </xf>
    <xf numFmtId="0" fontId="29" fillId="0" borderId="75" xfId="3" applyFont="1" applyFill="1" applyBorder="1" applyAlignment="1" applyProtection="1">
      <alignment horizontal="center" wrapText="1"/>
      <protection locked="0"/>
    </xf>
    <xf numFmtId="0" fontId="29" fillId="0" borderId="74" xfId="3" applyFont="1" applyFill="1" applyBorder="1" applyAlignment="1" applyProtection="1">
      <alignment horizontal="center" textRotation="90" wrapText="1"/>
      <protection locked="0"/>
    </xf>
    <xf numFmtId="0" fontId="29" fillId="0" borderId="1" xfId="3" applyFont="1" applyFill="1" applyBorder="1" applyAlignment="1" applyProtection="1">
      <alignment horizontal="center" wrapText="1"/>
      <protection locked="0"/>
    </xf>
    <xf numFmtId="0" fontId="30" fillId="0" borderId="0" xfId="9" quotePrefix="1" applyNumberFormat="1" applyFont="1" applyFill="1" applyBorder="1" applyAlignment="1" applyProtection="1">
      <alignment horizontal="center" textRotation="90" wrapText="1"/>
    </xf>
    <xf numFmtId="0" fontId="30" fillId="0" borderId="0" xfId="9" applyFont="1" applyFill="1" applyBorder="1" applyAlignment="1" applyProtection="1">
      <alignment horizontal="center" wrapText="1"/>
    </xf>
    <xf numFmtId="0" fontId="30" fillId="0" borderId="0" xfId="9" applyNumberFormat="1" applyFont="1" applyFill="1" applyBorder="1" applyAlignment="1" applyProtection="1">
      <alignment horizontal="center" wrapText="1"/>
    </xf>
    <xf numFmtId="164" fontId="30" fillId="0" borderId="0" xfId="9" applyNumberFormat="1" applyFont="1" applyFill="1" applyBorder="1" applyAlignment="1" applyProtection="1">
      <alignment horizontal="center" wrapText="1"/>
    </xf>
    <xf numFmtId="0" fontId="30" fillId="0" borderId="0" xfId="9" applyFont="1" applyBorder="1" applyAlignment="1" applyProtection="1">
      <alignment horizontal="center"/>
      <protection locked="0"/>
    </xf>
    <xf numFmtId="0" fontId="30" fillId="0" borderId="0" xfId="9" applyFont="1" applyFill="1" applyBorder="1" applyAlignment="1" applyProtection="1">
      <alignment horizontal="center"/>
      <protection locked="0"/>
    </xf>
    <xf numFmtId="0" fontId="27" fillId="10" borderId="62" xfId="9" applyFont="1" applyFill="1" applyBorder="1" applyProtection="1">
      <protection locked="0"/>
    </xf>
    <xf numFmtId="0" fontId="31" fillId="11" borderId="25" xfId="6" applyFont="1" applyFill="1" applyBorder="1" applyAlignment="1" applyProtection="1">
      <alignment horizontal="center"/>
    </xf>
    <xf numFmtId="0" fontId="27" fillId="11" borderId="26" xfId="6" applyFont="1" applyFill="1" applyBorder="1" applyAlignment="1" applyProtection="1">
      <alignment horizontal="center"/>
    </xf>
    <xf numFmtId="0" fontId="31" fillId="11" borderId="26" xfId="6" applyFont="1" applyFill="1" applyBorder="1" applyAlignment="1" applyProtection="1">
      <alignment horizontal="center" vertical="center"/>
    </xf>
    <xf numFmtId="0" fontId="31" fillId="11" borderId="38" xfId="6" applyFont="1" applyFill="1" applyBorder="1" applyAlignment="1" applyProtection="1">
      <alignment horizontal="center" vertical="center"/>
    </xf>
    <xf numFmtId="164" fontId="31" fillId="4" borderId="37" xfId="6" applyNumberFormat="1" applyFont="1" applyFill="1" applyBorder="1" applyAlignment="1" applyProtection="1">
      <alignment horizontal="center"/>
      <protection locked="0"/>
    </xf>
    <xf numFmtId="0" fontId="31" fillId="4" borderId="26" xfId="6" applyNumberFormat="1" applyFont="1" applyFill="1" applyBorder="1" applyAlignment="1" applyProtection="1">
      <alignment horizontal="center"/>
      <protection locked="0"/>
    </xf>
    <xf numFmtId="2" fontId="31" fillId="0" borderId="38" xfId="6" applyNumberFormat="1" applyFont="1" applyFill="1" applyBorder="1" applyAlignment="1" applyProtection="1">
      <alignment horizontal="center"/>
      <protection locked="0"/>
    </xf>
    <xf numFmtId="2" fontId="31" fillId="0" borderId="6" xfId="6" applyNumberFormat="1" applyFont="1" applyFill="1" applyBorder="1" applyAlignment="1" applyProtection="1">
      <alignment horizontal="center"/>
      <protection locked="0"/>
    </xf>
    <xf numFmtId="0" fontId="31" fillId="0" borderId="0" xfId="6" applyNumberFormat="1" applyFont="1" applyFill="1" applyBorder="1" applyAlignment="1" applyProtection="1">
      <alignment horizontal="center"/>
      <protection locked="0"/>
    </xf>
    <xf numFmtId="0" fontId="31" fillId="0" borderId="14" xfId="6" applyNumberFormat="1" applyFont="1" applyFill="1" applyBorder="1" applyAlignment="1" applyProtection="1">
      <alignment horizontal="center"/>
      <protection locked="0"/>
    </xf>
    <xf numFmtId="0" fontId="31" fillId="11" borderId="85" xfId="6" applyNumberFormat="1" applyFont="1" applyFill="1" applyBorder="1" applyAlignment="1" applyProtection="1">
      <alignment horizontal="center"/>
      <protection locked="0"/>
    </xf>
    <xf numFmtId="166" fontId="31" fillId="0" borderId="27" xfId="6" applyNumberFormat="1" applyFont="1" applyFill="1" applyBorder="1" applyAlignment="1" applyProtection="1">
      <alignment horizontal="center"/>
    </xf>
    <xf numFmtId="164" fontId="31" fillId="11" borderId="62" xfId="6" applyNumberFormat="1" applyFont="1" applyFill="1" applyBorder="1" applyAlignment="1" applyProtection="1">
      <alignment horizontal="center"/>
    </xf>
    <xf numFmtId="164" fontId="31" fillId="11" borderId="76" xfId="6" applyNumberFormat="1" applyFont="1" applyFill="1" applyBorder="1" applyAlignment="1" applyProtection="1">
      <alignment horizontal="center"/>
    </xf>
    <xf numFmtId="1" fontId="31" fillId="8" borderId="8" xfId="0" applyNumberFormat="1" applyFont="1" applyFill="1" applyBorder="1" applyAlignment="1">
      <alignment horizontal="right" wrapText="1"/>
    </xf>
    <xf numFmtId="0" fontId="31" fillId="4" borderId="8" xfId="4" applyFont="1" applyFill="1" applyBorder="1" applyAlignment="1" applyProtection="1">
      <alignment horizontal="center" wrapText="1"/>
      <protection locked="0"/>
    </xf>
    <xf numFmtId="0" fontId="31" fillId="4" borderId="8" xfId="4" applyFont="1" applyFill="1" applyBorder="1" applyAlignment="1" applyProtection="1">
      <alignment wrapText="1"/>
      <protection locked="0"/>
    </xf>
    <xf numFmtId="1" fontId="31" fillId="0" borderId="19" xfId="4" applyNumberFormat="1" applyFont="1" applyFill="1" applyBorder="1" applyAlignment="1" applyProtection="1">
      <alignment wrapText="1"/>
    </xf>
    <xf numFmtId="0" fontId="31" fillId="0" borderId="1" xfId="4" applyFont="1" applyFill="1" applyBorder="1" applyAlignment="1" applyProtection="1">
      <alignment wrapText="1"/>
      <protection locked="0"/>
    </xf>
    <xf numFmtId="0" fontId="27" fillId="0" borderId="0" xfId="9" quotePrefix="1" applyNumberFormat="1" applyFont="1" applyFill="1" applyBorder="1" applyAlignment="1" applyProtection="1">
      <alignment horizontal="center"/>
    </xf>
    <xf numFmtId="0" fontId="27" fillId="0" borderId="0" xfId="9" applyFont="1" applyFill="1" applyBorder="1" applyProtection="1"/>
    <xf numFmtId="1" fontId="27" fillId="0" borderId="0" xfId="9" applyNumberFormat="1" applyFont="1" applyFill="1" applyBorder="1" applyProtection="1"/>
    <xf numFmtId="1" fontId="27" fillId="0" borderId="0" xfId="9" quotePrefix="1" applyNumberFormat="1" applyFont="1" applyFill="1" applyBorder="1" applyProtection="1"/>
    <xf numFmtId="164" fontId="27" fillId="0" borderId="0" xfId="9" applyNumberFormat="1" applyFont="1" applyProtection="1">
      <protection locked="0"/>
    </xf>
    <xf numFmtId="0" fontId="31" fillId="0" borderId="0" xfId="9" applyNumberFormat="1" applyFont="1" applyFill="1" applyBorder="1" applyAlignment="1" applyProtection="1">
      <protection locked="0"/>
    </xf>
    <xf numFmtId="0" fontId="27" fillId="0" borderId="0" xfId="0" applyNumberFormat="1" applyFont="1" applyFill="1" applyBorder="1" applyAlignment="1" applyProtection="1">
      <protection locked="0"/>
    </xf>
    <xf numFmtId="0" fontId="27" fillId="0" borderId="0" xfId="9" applyNumberFormat="1" applyFont="1" applyFill="1" applyBorder="1" applyAlignment="1" applyProtection="1">
      <protection locked="0"/>
    </xf>
    <xf numFmtId="0" fontId="27" fillId="0" borderId="0" xfId="9" applyFont="1" applyProtection="1">
      <protection locked="0"/>
    </xf>
    <xf numFmtId="0" fontId="27" fillId="0" borderId="0" xfId="9" applyFont="1" applyBorder="1" applyProtection="1">
      <protection locked="0"/>
    </xf>
    <xf numFmtId="0" fontId="26" fillId="0" borderId="0" xfId="9" applyFont="1" applyBorder="1" applyAlignment="1" applyProtection="1">
      <protection locked="0"/>
    </xf>
    <xf numFmtId="0" fontId="27" fillId="0" borderId="0" xfId="0" applyFont="1" applyBorder="1" applyAlignment="1" applyProtection="1">
      <protection locked="0"/>
    </xf>
    <xf numFmtId="170" fontId="27" fillId="0" borderId="0" xfId="9" applyNumberFormat="1" applyFont="1" applyFill="1" applyBorder="1" applyAlignment="1" applyProtection="1">
      <alignment horizontal="center"/>
      <protection locked="0"/>
    </xf>
    <xf numFmtId="0" fontId="27" fillId="10" borderId="63" xfId="9" applyFont="1" applyFill="1" applyBorder="1" applyProtection="1">
      <protection locked="0"/>
    </xf>
    <xf numFmtId="0" fontId="31" fillId="11" borderId="18" xfId="6" applyFont="1" applyFill="1" applyBorder="1" applyAlignment="1" applyProtection="1">
      <alignment horizontal="center"/>
    </xf>
    <xf numFmtId="0" fontId="27" fillId="11" borderId="8" xfId="6" applyFont="1" applyFill="1" applyBorder="1" applyAlignment="1" applyProtection="1">
      <alignment horizontal="center"/>
    </xf>
    <xf numFmtId="0" fontId="27" fillId="11" borderId="8" xfId="0" applyFont="1" applyFill="1" applyBorder="1" applyAlignment="1">
      <alignment horizontal="center" vertical="center"/>
    </xf>
    <xf numFmtId="0" fontId="27" fillId="11" borderId="41" xfId="0" applyFont="1" applyFill="1" applyBorder="1" applyAlignment="1">
      <alignment horizontal="center" vertical="center"/>
    </xf>
    <xf numFmtId="164" fontId="31" fillId="4" borderId="39" xfId="6" applyNumberFormat="1" applyFont="1" applyFill="1" applyBorder="1" applyAlignment="1" applyProtection="1">
      <alignment horizontal="center"/>
      <protection locked="0"/>
    </xf>
    <xf numFmtId="0" fontId="31" fillId="4" borderId="8" xfId="6" applyNumberFormat="1" applyFont="1" applyFill="1" applyBorder="1" applyAlignment="1" applyProtection="1">
      <alignment horizontal="center"/>
      <protection locked="0"/>
    </xf>
    <xf numFmtId="2" fontId="31" fillId="0" borderId="41" xfId="6" applyNumberFormat="1" applyFont="1" applyFill="1" applyBorder="1" applyAlignment="1" applyProtection="1">
      <alignment horizontal="center"/>
      <protection locked="0"/>
    </xf>
    <xf numFmtId="0" fontId="31" fillId="11" borderId="86" xfId="6" applyNumberFormat="1" applyFont="1" applyFill="1" applyBorder="1" applyAlignment="1" applyProtection="1">
      <alignment horizontal="center"/>
      <protection locked="0"/>
    </xf>
    <xf numFmtId="166" fontId="31" fillId="0" borderId="19" xfId="6" applyNumberFormat="1" applyFont="1" applyFill="1" applyBorder="1" applyAlignment="1" applyProtection="1">
      <alignment horizontal="center"/>
    </xf>
    <xf numFmtId="164" fontId="31" fillId="11" borderId="63" xfId="6" applyNumberFormat="1" applyFont="1" applyFill="1" applyBorder="1" applyAlignment="1" applyProtection="1">
      <alignment horizontal="center"/>
    </xf>
    <xf numFmtId="164" fontId="31" fillId="11" borderId="67" xfId="6" applyNumberFormat="1" applyFont="1" applyFill="1" applyBorder="1" applyAlignment="1" applyProtection="1">
      <alignment horizontal="center"/>
    </xf>
    <xf numFmtId="0" fontId="27" fillId="0" borderId="0" xfId="9" applyFont="1" applyBorder="1" applyAlignment="1" applyProtection="1">
      <protection locked="0"/>
    </xf>
    <xf numFmtId="0" fontId="27" fillId="0" borderId="0" xfId="9" applyFont="1" applyFill="1" applyBorder="1" applyAlignment="1" applyProtection="1">
      <protection locked="0"/>
    </xf>
    <xf numFmtId="0" fontId="27" fillId="0" borderId="0" xfId="0" applyFont="1" applyFill="1" applyBorder="1" applyAlignment="1" applyProtection="1">
      <protection locked="0"/>
    </xf>
    <xf numFmtId="0" fontId="27" fillId="0" borderId="0" xfId="0" applyFont="1" applyBorder="1" applyAlignment="1" applyProtection="1">
      <alignment horizontal="left"/>
      <protection locked="0"/>
    </xf>
    <xf numFmtId="0" fontId="27" fillId="0" borderId="0" xfId="9" applyFont="1" applyBorder="1" applyAlignment="1" applyProtection="1">
      <alignment horizontal="right"/>
      <protection locked="0"/>
    </xf>
    <xf numFmtId="170" fontId="27" fillId="0" borderId="0" xfId="9" applyNumberFormat="1" applyFont="1" applyFill="1" applyBorder="1" applyAlignment="1" applyProtection="1">
      <alignment horizontal="right" vertical="center"/>
      <protection locked="0"/>
    </xf>
    <xf numFmtId="167" fontId="27" fillId="0" borderId="0" xfId="9" applyNumberFormat="1" applyFont="1" applyFill="1" applyBorder="1" applyAlignment="1" applyProtection="1">
      <alignment horizontal="right" vertical="center"/>
      <protection locked="0"/>
    </xf>
    <xf numFmtId="164" fontId="27" fillId="0" borderId="0" xfId="9" applyNumberFormat="1" applyFont="1" applyFill="1" applyBorder="1" applyAlignment="1" applyProtection="1">
      <alignment horizontal="right" vertical="center"/>
      <protection locked="0"/>
    </xf>
    <xf numFmtId="0" fontId="27" fillId="10" borderId="65" xfId="9" applyFont="1" applyFill="1" applyBorder="1" applyProtection="1">
      <protection locked="0"/>
    </xf>
    <xf numFmtId="0" fontId="31" fillId="11" borderId="20" xfId="6" applyFont="1" applyFill="1" applyBorder="1" applyAlignment="1" applyProtection="1">
      <alignment horizontal="center"/>
    </xf>
    <xf numFmtId="0" fontId="27" fillId="11" borderId="9" xfId="6" applyFont="1" applyFill="1" applyBorder="1" applyAlignment="1" applyProtection="1">
      <alignment horizontal="center"/>
    </xf>
    <xf numFmtId="0" fontId="27" fillId="11" borderId="9" xfId="0" applyFont="1" applyFill="1" applyBorder="1" applyAlignment="1">
      <alignment horizontal="center" vertical="center"/>
    </xf>
    <xf numFmtId="0" fontId="27" fillId="11" borderId="42" xfId="0" applyFont="1" applyFill="1" applyBorder="1" applyAlignment="1">
      <alignment horizontal="center" vertical="center"/>
    </xf>
    <xf numFmtId="164" fontId="31" fillId="4" borderId="40" xfId="6" applyNumberFormat="1" applyFont="1" applyFill="1" applyBorder="1" applyAlignment="1" applyProtection="1">
      <alignment horizontal="center"/>
      <protection locked="0"/>
    </xf>
    <xf numFmtId="0" fontId="31" fillId="4" borderId="9" xfId="6" applyNumberFormat="1" applyFont="1" applyFill="1" applyBorder="1" applyAlignment="1" applyProtection="1">
      <alignment horizontal="center"/>
      <protection locked="0"/>
    </xf>
    <xf numFmtId="2" fontId="31" fillId="0" borderId="42" xfId="6" applyNumberFormat="1" applyFont="1" applyFill="1" applyBorder="1" applyAlignment="1" applyProtection="1">
      <alignment horizontal="center"/>
      <protection locked="0"/>
    </xf>
    <xf numFmtId="2" fontId="31" fillId="0" borderId="46" xfId="6" applyNumberFormat="1" applyFont="1" applyFill="1" applyBorder="1" applyAlignment="1" applyProtection="1">
      <alignment horizontal="center"/>
      <protection locked="0"/>
    </xf>
    <xf numFmtId="0" fontId="31" fillId="0" borderId="4" xfId="6" applyNumberFormat="1" applyFont="1" applyFill="1" applyBorder="1" applyAlignment="1" applyProtection="1">
      <alignment horizontal="center"/>
      <protection locked="0"/>
    </xf>
    <xf numFmtId="0" fontId="31" fillId="0" borderId="29" xfId="6" applyNumberFormat="1" applyFont="1" applyFill="1" applyBorder="1" applyAlignment="1" applyProtection="1">
      <alignment horizontal="center"/>
      <protection locked="0"/>
    </xf>
    <xf numFmtId="0" fontId="31" fillId="11" borderId="87" xfId="6" applyNumberFormat="1" applyFont="1" applyFill="1" applyBorder="1" applyAlignment="1" applyProtection="1">
      <alignment horizontal="center"/>
      <protection locked="0"/>
    </xf>
    <xf numFmtId="166" fontId="31" fillId="0" borderId="21" xfId="6" applyNumberFormat="1" applyFont="1" applyFill="1" applyBorder="1" applyAlignment="1" applyProtection="1">
      <alignment horizontal="center"/>
    </xf>
    <xf numFmtId="164" fontId="31" fillId="11" borderId="65" xfId="6" applyNumberFormat="1" applyFont="1" applyFill="1" applyBorder="1" applyAlignment="1" applyProtection="1">
      <alignment horizontal="center"/>
    </xf>
    <xf numFmtId="164" fontId="31" fillId="11" borderId="68" xfId="6" applyNumberFormat="1" applyFont="1" applyFill="1" applyBorder="1" applyAlignment="1" applyProtection="1">
      <alignment horizontal="center"/>
    </xf>
    <xf numFmtId="1" fontId="27" fillId="2" borderId="4" xfId="0" applyNumberFormat="1" applyFont="1" applyFill="1" applyBorder="1"/>
    <xf numFmtId="0" fontId="31" fillId="4" borderId="9" xfId="4" applyFont="1" applyFill="1" applyBorder="1" applyAlignment="1" applyProtection="1">
      <alignment horizontal="center" wrapText="1"/>
      <protection locked="0"/>
    </xf>
    <xf numFmtId="0" fontId="31" fillId="4" borderId="9" xfId="4" applyFont="1" applyFill="1" applyBorder="1" applyAlignment="1" applyProtection="1">
      <alignment wrapText="1"/>
      <protection locked="0"/>
    </xf>
    <xf numFmtId="1" fontId="31" fillId="0" borderId="21" xfId="4" applyNumberFormat="1" applyFont="1" applyFill="1" applyBorder="1" applyAlignment="1" applyProtection="1">
      <alignment wrapText="1"/>
    </xf>
    <xf numFmtId="0" fontId="27" fillId="0" borderId="0" xfId="9" applyFont="1" applyFill="1" applyBorder="1" applyProtection="1">
      <protection locked="0"/>
    </xf>
    <xf numFmtId="0" fontId="27" fillId="10" borderId="66" xfId="9" applyFont="1" applyFill="1" applyBorder="1" applyProtection="1">
      <protection locked="0"/>
    </xf>
    <xf numFmtId="0" fontId="31" fillId="11" borderId="16" xfId="6" applyFont="1" applyFill="1" applyBorder="1" applyAlignment="1" applyProtection="1">
      <alignment horizontal="center" vertical="center"/>
    </xf>
    <xf numFmtId="0" fontId="31" fillId="11" borderId="61" xfId="6" applyFont="1" applyFill="1" applyBorder="1" applyAlignment="1" applyProtection="1">
      <alignment horizontal="center" vertical="center"/>
    </xf>
    <xf numFmtId="2" fontId="31" fillId="4" borderId="37" xfId="6" applyNumberFormat="1" applyFont="1" applyFill="1" applyBorder="1" applyAlignment="1" applyProtection="1">
      <alignment horizontal="center"/>
      <protection locked="0"/>
    </xf>
    <xf numFmtId="0" fontId="31" fillId="0" borderId="38" xfId="6" applyNumberFormat="1" applyFont="1" applyFill="1" applyBorder="1" applyAlignment="1" applyProtection="1">
      <alignment horizontal="center"/>
      <protection locked="0"/>
    </xf>
    <xf numFmtId="0" fontId="31" fillId="11" borderId="82" xfId="6" applyNumberFormat="1" applyFont="1" applyFill="1" applyBorder="1" applyAlignment="1" applyProtection="1">
      <alignment horizontal="center"/>
      <protection locked="0"/>
    </xf>
    <xf numFmtId="164" fontId="31" fillId="11" borderId="66" xfId="6" applyNumberFormat="1" applyFont="1" applyFill="1" applyBorder="1" applyAlignment="1" applyProtection="1">
      <alignment horizontal="center"/>
    </xf>
    <xf numFmtId="164" fontId="31" fillId="11" borderId="88" xfId="6" applyNumberFormat="1" applyFont="1" applyFill="1" applyBorder="1" applyAlignment="1" applyProtection="1">
      <alignment horizontal="center"/>
    </xf>
    <xf numFmtId="1" fontId="31" fillId="8" borderId="69" xfId="0" applyNumberFormat="1" applyFont="1" applyFill="1" applyBorder="1" applyAlignment="1">
      <alignment horizontal="right" wrapText="1"/>
    </xf>
    <xf numFmtId="0" fontId="31" fillId="4" borderId="26" xfId="4" applyFont="1" applyFill="1" applyBorder="1" applyAlignment="1" applyProtection="1">
      <alignment horizontal="center" wrapText="1"/>
      <protection locked="0"/>
    </xf>
    <xf numFmtId="0" fontId="31" fillId="4" borderId="26" xfId="4" applyFont="1" applyFill="1" applyBorder="1" applyAlignment="1" applyProtection="1">
      <alignment wrapText="1"/>
      <protection locked="0"/>
    </xf>
    <xf numFmtId="1" fontId="31" fillId="0" borderId="27" xfId="4" applyNumberFormat="1" applyFont="1" applyFill="1" applyBorder="1" applyAlignment="1" applyProtection="1">
      <alignment wrapText="1"/>
    </xf>
    <xf numFmtId="0" fontId="27" fillId="0" borderId="0" xfId="9" applyFont="1" applyAlignment="1" applyProtection="1">
      <alignment horizontal="center"/>
      <protection locked="0"/>
    </xf>
    <xf numFmtId="167" fontId="27" fillId="0" borderId="0" xfId="9" applyNumberFormat="1" applyFont="1" applyBorder="1" applyProtection="1">
      <protection locked="0"/>
    </xf>
    <xf numFmtId="0" fontId="31" fillId="11" borderId="8" xfId="0" applyFont="1" applyFill="1" applyBorder="1" applyAlignment="1">
      <alignment horizontal="center" vertical="center"/>
    </xf>
    <xf numFmtId="0" fontId="31" fillId="11" borderId="41" xfId="0" applyFont="1" applyFill="1" applyBorder="1" applyAlignment="1">
      <alignment horizontal="center" vertical="center"/>
    </xf>
    <xf numFmtId="2" fontId="31" fillId="4" borderId="39" xfId="6" applyNumberFormat="1" applyFont="1" applyFill="1" applyBorder="1" applyAlignment="1" applyProtection="1">
      <alignment horizontal="center"/>
      <protection locked="0"/>
    </xf>
    <xf numFmtId="0" fontId="31" fillId="0" borderId="41" xfId="6" applyNumberFormat="1" applyFont="1" applyFill="1" applyBorder="1" applyAlignment="1" applyProtection="1">
      <alignment horizontal="center"/>
      <protection locked="0"/>
    </xf>
    <xf numFmtId="0" fontId="31" fillId="11" borderId="83" xfId="6" applyNumberFormat="1" applyFont="1" applyFill="1" applyBorder="1" applyAlignment="1" applyProtection="1">
      <alignment horizontal="center"/>
      <protection locked="0"/>
    </xf>
    <xf numFmtId="1" fontId="31" fillId="8" borderId="70" xfId="0" applyNumberFormat="1" applyFont="1" applyFill="1" applyBorder="1" applyAlignment="1">
      <alignment horizontal="right" wrapText="1"/>
    </xf>
    <xf numFmtId="1" fontId="27" fillId="2" borderId="70" xfId="0" applyNumberFormat="1" applyFont="1" applyFill="1" applyBorder="1"/>
    <xf numFmtId="0" fontId="27" fillId="0" borderId="0" xfId="0" applyNumberFormat="1" applyFont="1" applyFill="1" applyBorder="1" applyAlignment="1" applyProtection="1">
      <alignment horizontal="center"/>
    </xf>
    <xf numFmtId="0" fontId="27" fillId="0" borderId="0" xfId="9" applyFont="1" applyAlignment="1" applyProtection="1">
      <protection locked="0"/>
    </xf>
    <xf numFmtId="0" fontId="26" fillId="0" borderId="0" xfId="9" applyFont="1" applyFill="1" applyBorder="1" applyAlignment="1" applyProtection="1">
      <alignment horizontal="center"/>
      <protection locked="0"/>
    </xf>
    <xf numFmtId="1" fontId="27" fillId="0" borderId="0" xfId="9" applyNumberFormat="1" applyFont="1" applyFill="1" applyBorder="1" applyAlignment="1" applyProtection="1">
      <alignment horizontal="right" vertical="center"/>
      <protection locked="0"/>
    </xf>
    <xf numFmtId="0" fontId="27" fillId="0" borderId="0" xfId="7" applyFont="1" applyFill="1" applyBorder="1" applyAlignment="1" applyProtection="1">
      <alignment horizontal="right"/>
      <protection locked="0"/>
    </xf>
    <xf numFmtId="1" fontId="27" fillId="0" borderId="0" xfId="9" applyNumberFormat="1" applyFont="1" applyAlignment="1" applyProtection="1">
      <alignment horizontal="center"/>
      <protection locked="0"/>
    </xf>
    <xf numFmtId="0" fontId="27" fillId="0" borderId="0" xfId="9" applyNumberFormat="1" applyFont="1" applyFill="1" applyBorder="1" applyAlignment="1" applyProtection="1">
      <alignment horizontal="center"/>
    </xf>
    <xf numFmtId="0" fontId="27" fillId="0" borderId="0" xfId="1" applyFont="1" applyFill="1" applyBorder="1" applyAlignment="1" applyProtection="1">
      <alignment horizontal="right"/>
      <protection locked="0"/>
    </xf>
    <xf numFmtId="0" fontId="27" fillId="0" borderId="0" xfId="9" applyFont="1" applyBorder="1" applyAlignment="1" applyProtection="1">
      <alignment horizontal="center" shrinkToFit="1"/>
      <protection locked="0"/>
    </xf>
    <xf numFmtId="0" fontId="27" fillId="0" borderId="0" xfId="9" applyFont="1" applyBorder="1" applyAlignment="1" applyProtection="1">
      <alignment horizontal="center"/>
      <protection locked="0"/>
    </xf>
    <xf numFmtId="0" fontId="27" fillId="10" borderId="63" xfId="9" applyFont="1" applyFill="1" applyBorder="1" applyAlignment="1" applyProtection="1">
      <alignment horizontal="center"/>
      <protection locked="0"/>
    </xf>
    <xf numFmtId="0" fontId="27" fillId="0" borderId="0" xfId="9" applyFont="1" applyFill="1" applyBorder="1" applyAlignment="1" applyProtection="1">
      <alignment horizontal="right" vertical="center"/>
      <protection locked="0"/>
    </xf>
    <xf numFmtId="168" fontId="27" fillId="0" borderId="0" xfId="9" applyNumberFormat="1" applyFont="1" applyFill="1" applyBorder="1" applyAlignment="1" applyProtection="1">
      <alignment horizontal="right" vertical="center"/>
      <protection locked="0"/>
    </xf>
    <xf numFmtId="0" fontId="27" fillId="0" borderId="7" xfId="9" applyFont="1" applyBorder="1" applyAlignment="1" applyProtection="1">
      <alignment horizontal="center"/>
      <protection locked="0"/>
    </xf>
    <xf numFmtId="0" fontId="27" fillId="0" borderId="0" xfId="9" applyFont="1" applyFill="1" applyProtection="1">
      <protection locked="0"/>
    </xf>
    <xf numFmtId="0" fontId="27" fillId="0" borderId="7" xfId="9" applyFont="1" applyBorder="1" applyProtection="1">
      <protection locked="0"/>
    </xf>
    <xf numFmtId="0" fontId="27" fillId="0" borderId="0" xfId="5" applyNumberFormat="1" applyFont="1" applyFill="1" applyBorder="1" applyAlignment="1" applyProtection="1">
      <alignment horizontal="center"/>
    </xf>
    <xf numFmtId="0" fontId="27" fillId="0" borderId="0" xfId="9" applyNumberFormat="1" applyFont="1" applyFill="1" applyBorder="1" applyAlignment="1" applyProtection="1">
      <alignment horizontal="center"/>
      <protection locked="0"/>
    </xf>
    <xf numFmtId="0" fontId="27" fillId="0" borderId="0" xfId="5" applyNumberFormat="1" applyFont="1" applyFill="1" applyBorder="1" applyAlignment="1" applyProtection="1">
      <alignment horizontal="center"/>
      <protection locked="0"/>
    </xf>
    <xf numFmtId="0" fontId="27" fillId="0" borderId="0" xfId="9" applyNumberFormat="1" applyFont="1" applyFill="1" applyBorder="1" applyAlignment="1" applyProtection="1"/>
    <xf numFmtId="0" fontId="27" fillId="0" borderId="0" xfId="0" applyFont="1" applyBorder="1" applyAlignment="1" applyProtection="1">
      <alignment horizontal="left" vertical="center"/>
      <protection locked="0"/>
    </xf>
    <xf numFmtId="168" fontId="27" fillId="0" borderId="0" xfId="9" applyNumberFormat="1" applyFont="1" applyBorder="1" applyAlignment="1" applyProtection="1">
      <alignment horizontal="right" vertical="center"/>
      <protection locked="0"/>
    </xf>
    <xf numFmtId="0" fontId="26" fillId="0" borderId="0" xfId="7" applyFont="1" applyFill="1" applyBorder="1" applyAlignment="1" applyProtection="1">
      <alignment horizontal="right"/>
      <protection locked="0"/>
    </xf>
    <xf numFmtId="164" fontId="27" fillId="0" borderId="0" xfId="9" applyNumberFormat="1" applyFont="1" applyBorder="1" applyProtection="1">
      <protection locked="0"/>
    </xf>
    <xf numFmtId="0" fontId="31" fillId="11" borderId="9" xfId="0" applyFont="1" applyFill="1" applyBorder="1" applyAlignment="1">
      <alignment horizontal="center" vertical="center"/>
    </xf>
    <xf numFmtId="0" fontId="31" fillId="11" borderId="42" xfId="0" applyFont="1" applyFill="1" applyBorder="1" applyAlignment="1">
      <alignment horizontal="center" vertical="center"/>
    </xf>
    <xf numFmtId="2" fontId="31" fillId="4" borderId="40" xfId="6" applyNumberFormat="1" applyFont="1" applyFill="1" applyBorder="1" applyAlignment="1" applyProtection="1">
      <alignment horizontal="center"/>
      <protection locked="0"/>
    </xf>
    <xf numFmtId="0" fontId="31" fillId="0" borderId="42" xfId="6" applyNumberFormat="1" applyFont="1" applyFill="1" applyBorder="1" applyAlignment="1" applyProtection="1">
      <alignment horizontal="center"/>
      <protection locked="0"/>
    </xf>
    <xf numFmtId="0" fontId="31" fillId="11" borderId="84" xfId="6" applyNumberFormat="1" applyFont="1" applyFill="1" applyBorder="1" applyAlignment="1" applyProtection="1">
      <alignment horizontal="center"/>
      <protection locked="0"/>
    </xf>
    <xf numFmtId="1" fontId="31" fillId="8" borderId="71" xfId="0" applyNumberFormat="1" applyFont="1" applyFill="1" applyBorder="1" applyAlignment="1">
      <alignment horizontal="right" wrapText="1"/>
    </xf>
    <xf numFmtId="164" fontId="27" fillId="0" borderId="0" xfId="5" applyNumberFormat="1" applyFont="1" applyFill="1" applyBorder="1" applyAlignment="1" applyProtection="1">
      <protection locked="0"/>
    </xf>
    <xf numFmtId="0" fontId="32" fillId="0" borderId="0" xfId="9" applyFont="1" applyBorder="1" applyAlignment="1" applyProtection="1">
      <alignment horizontal="center"/>
      <protection locked="0"/>
    </xf>
    <xf numFmtId="164" fontId="31" fillId="0" borderId="38" xfId="6" applyNumberFormat="1" applyFont="1" applyFill="1" applyBorder="1" applyAlignment="1" applyProtection="1">
      <alignment horizontal="center"/>
      <protection locked="0"/>
    </xf>
    <xf numFmtId="2" fontId="31" fillId="0" borderId="30" xfId="6" applyNumberFormat="1" applyFont="1" applyFill="1" applyBorder="1" applyAlignment="1" applyProtection="1">
      <alignment horizontal="center"/>
      <protection locked="0"/>
    </xf>
    <xf numFmtId="0" fontId="31" fillId="0" borderId="5" xfId="6" applyNumberFormat="1" applyFont="1" applyFill="1" applyBorder="1" applyAlignment="1" applyProtection="1">
      <alignment horizontal="center"/>
      <protection locked="0"/>
    </xf>
    <xf numFmtId="0" fontId="31" fillId="0" borderId="47" xfId="6" applyNumberFormat="1" applyFont="1" applyFill="1" applyBorder="1" applyAlignment="1" applyProtection="1">
      <alignment horizontal="center"/>
      <protection locked="0"/>
    </xf>
    <xf numFmtId="0" fontId="31" fillId="0" borderId="48" xfId="6" applyNumberFormat="1" applyFont="1" applyFill="1" applyBorder="1" applyAlignment="1" applyProtection="1">
      <alignment horizontal="center"/>
      <protection locked="0"/>
    </xf>
    <xf numFmtId="0" fontId="31" fillId="0" borderId="27" xfId="6" applyNumberFormat="1" applyFont="1" applyFill="1" applyBorder="1" applyAlignment="1" applyProtection="1">
      <alignment horizontal="center"/>
    </xf>
    <xf numFmtId="0" fontId="31" fillId="0" borderId="22" xfId="2" applyFont="1" applyFill="1" applyBorder="1" applyAlignment="1" applyProtection="1">
      <alignment horizontal="center"/>
      <protection locked="0"/>
    </xf>
    <xf numFmtId="167" fontId="31" fillId="11" borderId="2" xfId="6" applyNumberFormat="1" applyFont="1" applyFill="1" applyBorder="1" applyAlignment="1" applyProtection="1">
      <alignment horizontal="center"/>
    </xf>
    <xf numFmtId="1" fontId="31" fillId="8" borderId="15" xfId="0" applyNumberFormat="1" applyFont="1" applyFill="1" applyBorder="1" applyAlignment="1">
      <alignment horizontal="right" wrapText="1"/>
    </xf>
    <xf numFmtId="0" fontId="32" fillId="0" borderId="0" xfId="9" applyFont="1" applyFill="1" applyBorder="1" applyAlignment="1" applyProtection="1">
      <alignment horizontal="center"/>
      <protection locked="0"/>
    </xf>
    <xf numFmtId="0" fontId="31" fillId="11" borderId="8" xfId="6" applyFont="1" applyFill="1" applyBorder="1" applyAlignment="1" applyProtection="1">
      <alignment horizontal="center" vertical="center"/>
    </xf>
    <xf numFmtId="0" fontId="31" fillId="11" borderId="41" xfId="6" applyFont="1" applyFill="1" applyBorder="1" applyAlignment="1" applyProtection="1">
      <alignment horizontal="center" vertical="center"/>
    </xf>
    <xf numFmtId="164" fontId="31" fillId="0" borderId="41" xfId="6" applyNumberFormat="1" applyFont="1" applyFill="1" applyBorder="1" applyAlignment="1" applyProtection="1">
      <alignment horizontal="center"/>
      <protection locked="0"/>
    </xf>
    <xf numFmtId="0" fontId="31" fillId="0" borderId="49" xfId="6" applyNumberFormat="1" applyFont="1" applyFill="1" applyBorder="1" applyAlignment="1" applyProtection="1">
      <alignment horizontal="center"/>
      <protection locked="0"/>
    </xf>
    <xf numFmtId="0" fontId="31" fillId="0" borderId="19" xfId="6" applyNumberFormat="1" applyFont="1" applyFill="1" applyBorder="1" applyAlignment="1" applyProtection="1">
      <alignment horizontal="center"/>
    </xf>
    <xf numFmtId="164" fontId="31" fillId="0" borderId="2" xfId="6" applyNumberFormat="1" applyFont="1" applyFill="1" applyBorder="1" applyAlignment="1" applyProtection="1">
      <alignment horizontal="center"/>
    </xf>
    <xf numFmtId="1" fontId="31" fillId="8" borderId="18" xfId="0" applyNumberFormat="1" applyFont="1" applyFill="1" applyBorder="1" applyAlignment="1">
      <alignment horizontal="right" wrapText="1"/>
    </xf>
    <xf numFmtId="0" fontId="27" fillId="0" borderId="0" xfId="0" applyFont="1" applyAlignment="1" applyProtection="1">
      <alignment horizontal="left" vertical="center"/>
      <protection locked="0"/>
    </xf>
    <xf numFmtId="11" fontId="27" fillId="0" borderId="0" xfId="9" applyNumberFormat="1" applyFont="1" applyBorder="1" applyAlignment="1" applyProtection="1">
      <alignment horizontal="right"/>
      <protection locked="0"/>
    </xf>
    <xf numFmtId="0" fontId="27" fillId="0" borderId="0" xfId="0" applyFont="1" applyAlignment="1" applyProtection="1">
      <alignment horizontal="left"/>
      <protection locked="0"/>
    </xf>
    <xf numFmtId="172" fontId="31" fillId="11" borderId="2" xfId="6" applyNumberFormat="1" applyFont="1" applyFill="1" applyBorder="1" applyAlignment="1" applyProtection="1">
      <alignment horizontal="center"/>
    </xf>
    <xf numFmtId="0" fontId="27" fillId="0" borderId="0" xfId="0" applyFont="1" applyFill="1" applyBorder="1" applyAlignment="1" applyProtection="1">
      <alignment horizontal="left" vertical="center"/>
      <protection locked="0"/>
    </xf>
    <xf numFmtId="0" fontId="27" fillId="0" borderId="0" xfId="9" applyFont="1" applyFill="1" applyBorder="1" applyAlignment="1" applyProtection="1">
      <alignment horizontal="left" vertical="center"/>
      <protection locked="0"/>
    </xf>
    <xf numFmtId="0" fontId="27" fillId="0" borderId="0" xfId="0" applyFont="1" applyAlignment="1" applyProtection="1">
      <alignment wrapText="1"/>
      <protection locked="0"/>
    </xf>
    <xf numFmtId="0" fontId="27" fillId="0" borderId="0" xfId="9" applyFont="1" applyAlignment="1" applyProtection="1">
      <alignment horizontal="right"/>
      <protection locked="0"/>
    </xf>
    <xf numFmtId="169" fontId="27" fillId="0" borderId="0" xfId="9" applyNumberFormat="1" applyFont="1" applyAlignment="1" applyProtection="1">
      <alignment horizontal="right"/>
      <protection locked="0"/>
    </xf>
    <xf numFmtId="167" fontId="27" fillId="0" borderId="0" xfId="9" applyNumberFormat="1" applyFont="1" applyFill="1" applyBorder="1" applyAlignment="1" applyProtection="1">
      <protection locked="0"/>
    </xf>
    <xf numFmtId="0" fontId="27" fillId="0" borderId="0" xfId="9" applyFont="1" applyFill="1" applyBorder="1" applyAlignment="1" applyProtection="1">
      <alignment horizontal="right"/>
      <protection locked="0"/>
    </xf>
    <xf numFmtId="1" fontId="27" fillId="0" borderId="0" xfId="9" applyNumberFormat="1" applyFont="1" applyFill="1" applyBorder="1" applyAlignment="1" applyProtection="1">
      <alignment horizontal="right"/>
      <protection locked="0"/>
    </xf>
    <xf numFmtId="1" fontId="27" fillId="0" borderId="0" xfId="9" applyNumberFormat="1" applyFont="1" applyFill="1" applyBorder="1" applyAlignment="1" applyProtection="1">
      <protection locked="0"/>
    </xf>
    <xf numFmtId="0" fontId="27" fillId="0" borderId="0" xfId="9" applyFont="1" applyFill="1" applyBorder="1" applyAlignment="1" applyProtection="1">
      <alignment horizontal="center" vertical="center"/>
      <protection locked="0"/>
    </xf>
    <xf numFmtId="0" fontId="26" fillId="0" borderId="0" xfId="9" applyFont="1" applyFill="1" applyBorder="1" applyAlignment="1" applyProtection="1">
      <protection locked="0"/>
    </xf>
    <xf numFmtId="0" fontId="27" fillId="0" borderId="0" xfId="0" applyFont="1" applyFill="1" applyBorder="1" applyAlignment="1" applyProtection="1">
      <alignment horizontal="right"/>
      <protection locked="0"/>
    </xf>
    <xf numFmtId="0" fontId="32" fillId="10" borderId="63" xfId="9" applyFont="1" applyFill="1" applyBorder="1" applyAlignment="1" applyProtection="1">
      <alignment horizontal="center"/>
      <protection locked="0"/>
    </xf>
    <xf numFmtId="170" fontId="27" fillId="0" borderId="0" xfId="9" applyNumberFormat="1" applyFont="1" applyFill="1" applyBorder="1" applyAlignment="1" applyProtection="1">
      <protection locked="0"/>
    </xf>
    <xf numFmtId="0" fontId="27" fillId="0" borderId="0" xfId="9" applyFont="1" applyFill="1" applyBorder="1" applyAlignment="1" applyProtection="1">
      <alignment horizontal="center"/>
      <protection locked="0"/>
    </xf>
    <xf numFmtId="0" fontId="31" fillId="11" borderId="9" xfId="6" applyFont="1" applyFill="1" applyBorder="1" applyAlignment="1" applyProtection="1">
      <alignment horizontal="center" vertical="center"/>
    </xf>
    <xf numFmtId="0" fontId="31" fillId="11" borderId="42" xfId="6" applyFont="1" applyFill="1" applyBorder="1" applyAlignment="1" applyProtection="1">
      <alignment horizontal="center" vertical="center"/>
    </xf>
    <xf numFmtId="164" fontId="31" fillId="0" borderId="42" xfId="6" applyNumberFormat="1" applyFont="1" applyFill="1" applyBorder="1" applyAlignment="1" applyProtection="1">
      <alignment horizontal="center"/>
      <protection locked="0"/>
    </xf>
    <xf numFmtId="0" fontId="31" fillId="0" borderId="50" xfId="6" applyNumberFormat="1" applyFont="1" applyFill="1" applyBorder="1" applyAlignment="1" applyProtection="1">
      <alignment horizontal="center"/>
      <protection locked="0"/>
    </xf>
    <xf numFmtId="0" fontId="31" fillId="0" borderId="21" xfId="6" applyNumberFormat="1" applyFont="1" applyFill="1" applyBorder="1" applyAlignment="1" applyProtection="1">
      <alignment horizontal="center"/>
    </xf>
    <xf numFmtId="164" fontId="31" fillId="0" borderId="64" xfId="6" applyNumberFormat="1" applyFont="1" applyFill="1" applyBorder="1" applyAlignment="1" applyProtection="1">
      <alignment horizontal="center"/>
    </xf>
    <xf numFmtId="172" fontId="31" fillId="11" borderId="12" xfId="6" applyNumberFormat="1" applyFont="1" applyFill="1" applyBorder="1" applyAlignment="1" applyProtection="1">
      <alignment horizontal="center"/>
    </xf>
    <xf numFmtId="1" fontId="31" fillId="8" borderId="20" xfId="0" applyNumberFormat="1" applyFont="1" applyFill="1" applyBorder="1" applyAlignment="1">
      <alignment horizontal="right" wrapText="1"/>
    </xf>
    <xf numFmtId="0" fontId="33" fillId="0" borderId="0" xfId="9" applyFont="1" applyProtection="1">
      <protection locked="0"/>
    </xf>
    <xf numFmtId="0" fontId="34" fillId="0" borderId="0" xfId="6" applyFont="1" applyFill="1" applyAlignment="1" applyProtection="1">
      <alignment horizontal="center"/>
      <protection locked="0"/>
    </xf>
    <xf numFmtId="0" fontId="34" fillId="0" borderId="0" xfId="9" applyFont="1" applyFill="1" applyBorder="1" applyAlignment="1" applyProtection="1">
      <alignment wrapText="1"/>
      <protection locked="0"/>
    </xf>
    <xf numFmtId="0" fontId="33" fillId="0" borderId="0" xfId="9" applyFont="1" applyBorder="1" applyProtection="1">
      <protection locked="0"/>
    </xf>
    <xf numFmtId="0" fontId="33" fillId="0" borderId="0" xfId="9" applyFont="1" applyBorder="1" applyAlignment="1" applyProtection="1">
      <protection locked="0"/>
    </xf>
    <xf numFmtId="164" fontId="33" fillId="0" borderId="0" xfId="9" applyNumberFormat="1" applyFont="1" applyProtection="1">
      <protection locked="0"/>
    </xf>
    <xf numFmtId="0" fontId="33" fillId="0" borderId="0" xfId="9" applyFont="1" applyFill="1" applyProtection="1">
      <protection locked="0"/>
    </xf>
    <xf numFmtId="0" fontId="40" fillId="0" borderId="0" xfId="0" applyFont="1" applyAlignment="1">
      <alignment horizontal="center"/>
    </xf>
    <xf numFmtId="0" fontId="41" fillId="0" borderId="0" xfId="0" applyFont="1" applyAlignment="1">
      <alignment horizontal="center"/>
    </xf>
    <xf numFmtId="0" fontId="42" fillId="0" borderId="0" xfId="10" applyFont="1" applyAlignment="1">
      <alignment horizontal="center" wrapText="1"/>
    </xf>
    <xf numFmtId="0" fontId="41" fillId="0" borderId="0" xfId="11" applyFont="1"/>
    <xf numFmtId="0" fontId="43" fillId="0" borderId="0" xfId="11" applyNumberFormat="1" applyFont="1" applyAlignment="1">
      <alignment wrapText="1"/>
    </xf>
    <xf numFmtId="0" fontId="43" fillId="0" borderId="0" xfId="0" applyFont="1"/>
    <xf numFmtId="0" fontId="44" fillId="0" borderId="0" xfId="0" applyFont="1" applyAlignment="1">
      <alignment wrapText="1"/>
    </xf>
    <xf numFmtId="0" fontId="42" fillId="0" borderId="0" xfId="0" applyFont="1"/>
    <xf numFmtId="0" fontId="45" fillId="0" borderId="0" xfId="0" applyFont="1" applyAlignment="1">
      <alignment wrapText="1"/>
    </xf>
    <xf numFmtId="165" fontId="10" fillId="0" borderId="89" xfId="3" applyNumberFormat="1" applyFont="1" applyFill="1" applyBorder="1" applyAlignment="1" applyProtection="1">
      <alignment horizontal="center" textRotation="90" wrapText="1"/>
      <protection locked="0"/>
    </xf>
    <xf numFmtId="0" fontId="10" fillId="0" borderId="13" xfId="6" applyFont="1" applyFill="1" applyBorder="1" applyAlignment="1" applyProtection="1">
      <alignment horizontal="center" textRotation="90" wrapText="1"/>
      <protection locked="0"/>
    </xf>
    <xf numFmtId="0" fontId="31" fillId="11" borderId="33" xfId="6" applyFont="1" applyFill="1" applyBorder="1" applyAlignment="1" applyProtection="1">
      <alignment horizontal="center"/>
    </xf>
    <xf numFmtId="0" fontId="31" fillId="11" borderId="32" xfId="6" applyFont="1" applyFill="1" applyBorder="1" applyAlignment="1" applyProtection="1">
      <alignment horizontal="center"/>
    </xf>
    <xf numFmtId="0" fontId="31" fillId="11" borderId="36" xfId="6" applyFont="1" applyFill="1" applyBorder="1" applyAlignment="1" applyProtection="1">
      <alignment horizontal="center"/>
    </xf>
    <xf numFmtId="0" fontId="0" fillId="0" borderId="0" xfId="0" applyBorder="1"/>
    <xf numFmtId="0" fontId="25" fillId="0" borderId="0" xfId="12" applyFont="1" applyBorder="1"/>
    <xf numFmtId="0" fontId="22" fillId="0" borderId="0" xfId="12" applyFont="1" applyBorder="1"/>
    <xf numFmtId="1" fontId="9" fillId="10" borderId="90" xfId="2" applyNumberFormat="1" applyFont="1" applyFill="1" applyBorder="1" applyAlignment="1" applyProtection="1">
      <alignment horizontal="center"/>
    </xf>
    <xf numFmtId="0" fontId="5" fillId="0" borderId="0" xfId="9" applyFont="1" applyProtection="1">
      <protection locked="0"/>
    </xf>
    <xf numFmtId="0" fontId="7" fillId="0" borderId="0" xfId="3" applyProtection="1">
      <protection locked="0"/>
    </xf>
    <xf numFmtId="0" fontId="25" fillId="0" borderId="0" xfId="12" applyFont="1"/>
    <xf numFmtId="0" fontId="22" fillId="0" borderId="0" xfId="12" applyFont="1" applyAlignment="1">
      <alignment horizontal="center" vertical="center"/>
    </xf>
    <xf numFmtId="1" fontId="38" fillId="0" borderId="0" xfId="3" applyNumberFormat="1" applyFont="1" applyBorder="1" applyAlignment="1" applyProtection="1">
      <protection locked="0"/>
    </xf>
    <xf numFmtId="0" fontId="38" fillId="0" borderId="0" xfId="3" applyFont="1" applyBorder="1" applyProtection="1">
      <protection locked="0"/>
    </xf>
    <xf numFmtId="0" fontId="39" fillId="0" borderId="0" xfId="3" applyFont="1" applyFill="1" applyBorder="1" applyProtection="1">
      <protection locked="0"/>
    </xf>
    <xf numFmtId="165" fontId="23" fillId="0" borderId="0" xfId="3" applyNumberFormat="1" applyFont="1" applyBorder="1" applyAlignment="1" applyProtection="1">
      <alignment horizontal="left" vertical="center"/>
      <protection locked="0"/>
    </xf>
    <xf numFmtId="0" fontId="24" fillId="0" borderId="1" xfId="3" applyFont="1" applyBorder="1" applyAlignment="1" applyProtection="1">
      <alignment horizontal="left" vertical="center"/>
      <protection locked="0"/>
    </xf>
    <xf numFmtId="165" fontId="23" fillId="0" borderId="0" xfId="3" applyNumberFormat="1" applyFont="1" applyBorder="1" applyAlignment="1" applyProtection="1">
      <alignment horizontal="left"/>
      <protection locked="0"/>
    </xf>
    <xf numFmtId="0" fontId="23" fillId="0" borderId="0" xfId="3" applyFont="1" applyBorder="1" applyAlignment="1" applyProtection="1">
      <alignment horizontal="left" vertical="center"/>
      <protection locked="0"/>
    </xf>
    <xf numFmtId="0" fontId="24" fillId="0" borderId="0" xfId="3" applyFont="1" applyBorder="1" applyAlignment="1" applyProtection="1">
      <alignment horizontal="left" vertical="center"/>
      <protection locked="0"/>
    </xf>
    <xf numFmtId="0" fontId="23" fillId="0" borderId="1" xfId="3" applyFont="1" applyBorder="1" applyAlignment="1" applyProtection="1">
      <alignment horizontal="left" vertical="center"/>
      <protection locked="0"/>
    </xf>
    <xf numFmtId="0" fontId="38" fillId="0" borderId="0" xfId="3" applyFont="1" applyBorder="1" applyAlignment="1" applyProtection="1">
      <alignment horizontal="center"/>
      <protection locked="0"/>
    </xf>
    <xf numFmtId="0" fontId="39" fillId="0" borderId="0" xfId="12" applyFont="1" applyFill="1" applyBorder="1" applyAlignment="1" applyProtection="1">
      <protection locked="0"/>
    </xf>
    <xf numFmtId="0" fontId="38" fillId="0" borderId="0" xfId="3" applyFont="1" applyFill="1" applyBorder="1" applyAlignment="1" applyProtection="1">
      <alignment horizontal="center"/>
      <protection locked="0"/>
    </xf>
    <xf numFmtId="0" fontId="39" fillId="0" borderId="0" xfId="3" applyFont="1" applyFill="1" applyBorder="1" applyAlignment="1" applyProtection="1">
      <alignment horizontal="center"/>
      <protection locked="0"/>
    </xf>
    <xf numFmtId="1" fontId="9" fillId="10" borderId="91" xfId="2" applyNumberFormat="1" applyFont="1" applyFill="1" applyBorder="1" applyAlignment="1" applyProtection="1">
      <alignment horizontal="center"/>
    </xf>
    <xf numFmtId="1" fontId="9" fillId="10" borderId="92" xfId="2" applyNumberFormat="1" applyFont="1" applyFill="1" applyBorder="1" applyAlignment="1" applyProtection="1">
      <alignment horizontal="center"/>
    </xf>
    <xf numFmtId="1" fontId="9" fillId="10" borderId="93" xfId="2" applyNumberFormat="1" applyFont="1" applyFill="1" applyBorder="1" applyAlignment="1" applyProtection="1">
      <alignment horizontal="center"/>
    </xf>
    <xf numFmtId="1" fontId="9" fillId="10" borderId="94" xfId="2" applyNumberFormat="1" applyFont="1" applyFill="1" applyBorder="1" applyAlignment="1" applyProtection="1">
      <alignment horizontal="center"/>
    </xf>
    <xf numFmtId="1" fontId="12" fillId="10" borderId="90" xfId="3" applyNumberFormat="1" applyFont="1" applyFill="1" applyBorder="1" applyAlignment="1" applyProtection="1">
      <alignment horizontal="center"/>
    </xf>
    <xf numFmtId="1" fontId="12" fillId="10" borderId="91" xfId="3" applyNumberFormat="1" applyFont="1" applyFill="1" applyBorder="1" applyAlignment="1" applyProtection="1">
      <alignment horizontal="center"/>
    </xf>
    <xf numFmtId="1" fontId="12" fillId="10" borderId="92" xfId="3" applyNumberFormat="1" applyFont="1" applyFill="1" applyBorder="1" applyAlignment="1" applyProtection="1">
      <alignment horizontal="center"/>
    </xf>
    <xf numFmtId="1" fontId="12" fillId="10" borderId="91" xfId="3" applyNumberFormat="1" applyFont="1" applyFill="1" applyBorder="1" applyAlignment="1" applyProtection="1">
      <alignment horizontal="center" vertical="center"/>
    </xf>
    <xf numFmtId="0" fontId="37" fillId="0" borderId="0" xfId="0" applyFont="1" applyBorder="1" applyAlignment="1"/>
    <xf numFmtId="0" fontId="0" fillId="0" borderId="0" xfId="0" applyBorder="1" applyAlignment="1"/>
    <xf numFmtId="0" fontId="2" fillId="0" borderId="0" xfId="12"/>
    <xf numFmtId="0" fontId="7" fillId="0" borderId="0" xfId="3" applyFont="1" applyBorder="1" applyAlignment="1" applyProtection="1">
      <alignment horizontal="center"/>
      <protection locked="0"/>
    </xf>
    <xf numFmtId="0" fontId="7" fillId="0" borderId="0" xfId="3" applyBorder="1" applyProtection="1">
      <protection locked="0"/>
    </xf>
    <xf numFmtId="0" fontId="13" fillId="0" borderId="0" xfId="12" applyFont="1" applyAlignment="1">
      <alignment horizontal="center" vertical="center"/>
    </xf>
    <xf numFmtId="0" fontId="25" fillId="0" borderId="0" xfId="12" applyFont="1"/>
    <xf numFmtId="0" fontId="22" fillId="0" borderId="0" xfId="12" applyFont="1"/>
    <xf numFmtId="0" fontId="22" fillId="0" borderId="0" xfId="12" applyFont="1" applyAlignment="1">
      <alignment horizontal="center" vertical="center"/>
    </xf>
    <xf numFmtId="1" fontId="38" fillId="0" borderId="0" xfId="3" applyNumberFormat="1" applyFont="1" applyBorder="1" applyAlignment="1" applyProtection="1">
      <protection locked="0"/>
    </xf>
    <xf numFmtId="0" fontId="34" fillId="0" borderId="0" xfId="3" applyFont="1" applyBorder="1" applyAlignment="1" applyProtection="1">
      <alignment horizontal="center"/>
      <protection locked="0"/>
    </xf>
    <xf numFmtId="0" fontId="38" fillId="0" borderId="0" xfId="3" applyFont="1" applyBorder="1" applyProtection="1">
      <protection locked="0"/>
    </xf>
    <xf numFmtId="0" fontId="25" fillId="0" borderId="0" xfId="12" applyFont="1" applyFill="1" applyBorder="1" applyAlignment="1" applyProtection="1">
      <protection locked="0"/>
    </xf>
    <xf numFmtId="0" fontId="34" fillId="0" borderId="0" xfId="3" applyFont="1" applyFill="1" applyBorder="1" applyAlignment="1" applyProtection="1">
      <alignment horizontal="center"/>
      <protection locked="0"/>
    </xf>
    <xf numFmtId="0" fontId="25" fillId="0" borderId="0" xfId="3" applyFont="1" applyFill="1" applyBorder="1" applyAlignment="1" applyProtection="1">
      <alignment horizontal="center"/>
      <protection locked="0"/>
    </xf>
    <xf numFmtId="0" fontId="39" fillId="0" borderId="0" xfId="3" applyFont="1" applyFill="1" applyBorder="1" applyProtection="1">
      <protection locked="0"/>
    </xf>
    <xf numFmtId="165" fontId="23" fillId="0" borderId="0" xfId="3" applyNumberFormat="1" applyFont="1" applyBorder="1" applyAlignment="1" applyProtection="1">
      <alignment horizontal="left" vertical="center"/>
      <protection locked="0"/>
    </xf>
    <xf numFmtId="0" fontId="24" fillId="0" borderId="1" xfId="3" applyFont="1" applyBorder="1" applyAlignment="1" applyProtection="1">
      <alignment horizontal="left" vertical="center"/>
      <protection locked="0"/>
    </xf>
    <xf numFmtId="165" fontId="23" fillId="0" borderId="0" xfId="3" applyNumberFormat="1" applyFont="1" applyBorder="1" applyAlignment="1" applyProtection="1">
      <alignment horizontal="left"/>
      <protection locked="0"/>
    </xf>
    <xf numFmtId="0" fontId="23" fillId="0" borderId="0" xfId="3" applyFont="1" applyBorder="1" applyAlignment="1" applyProtection="1">
      <alignment horizontal="left" vertical="center"/>
      <protection locked="0"/>
    </xf>
    <xf numFmtId="0" fontId="24" fillId="0" borderId="0" xfId="3" applyFont="1" applyBorder="1" applyAlignment="1" applyProtection="1">
      <alignment horizontal="left" vertical="center"/>
      <protection locked="0"/>
    </xf>
    <xf numFmtId="0" fontId="23" fillId="0" borderId="1" xfId="3" applyFont="1" applyBorder="1" applyAlignment="1" applyProtection="1">
      <alignment horizontal="left" vertical="center"/>
      <protection locked="0"/>
    </xf>
    <xf numFmtId="0" fontId="23" fillId="0" borderId="0" xfId="3" applyFont="1" applyFill="1" applyBorder="1" applyAlignment="1" applyProtection="1">
      <alignment horizontal="left" vertical="center"/>
      <protection locked="0"/>
    </xf>
    <xf numFmtId="0" fontId="27" fillId="0" borderId="0" xfId="0" applyNumberFormat="1" applyFont="1" applyFill="1" applyBorder="1" applyAlignment="1" applyProtection="1">
      <protection locked="0"/>
    </xf>
    <xf numFmtId="0" fontId="27" fillId="0" borderId="0" xfId="0" applyNumberFormat="1" applyFont="1" applyFill="1" applyBorder="1" applyAlignment="1" applyProtection="1">
      <alignment horizontal="center"/>
    </xf>
    <xf numFmtId="0" fontId="35" fillId="0" borderId="7" xfId="9" applyFont="1" applyBorder="1" applyAlignment="1" applyProtection="1">
      <alignment horizontal="center"/>
      <protection locked="0"/>
    </xf>
    <xf numFmtId="0" fontId="0" fillId="0" borderId="7" xfId="0" applyBorder="1" applyAlignment="1">
      <alignment horizontal="center"/>
    </xf>
    <xf numFmtId="0" fontId="36" fillId="0" borderId="0" xfId="3" applyFont="1" applyAlignment="1" applyProtection="1">
      <alignment horizontal="center"/>
      <protection locked="0"/>
    </xf>
    <xf numFmtId="0" fontId="0" fillId="0" borderId="0" xfId="0" applyAlignment="1">
      <alignment horizontal="center"/>
    </xf>
    <xf numFmtId="0" fontId="43" fillId="0" borderId="0" xfId="0" applyFont="1" applyAlignment="1">
      <alignment wrapText="1"/>
    </xf>
    <xf numFmtId="0" fontId="47" fillId="0" borderId="0" xfId="0" applyFont="1" applyAlignment="1">
      <alignment wrapText="1"/>
    </xf>
  </cellXfs>
  <cellStyles count="13">
    <cellStyle name="Normal" xfId="0" builtinId="0"/>
    <cellStyle name="Normal 2" xfId="12"/>
    <cellStyle name="Normal 5" xfId="10"/>
    <cellStyle name="Normal 6" xfId="11"/>
    <cellStyle name="Normal_4-11-2_Saturation" xfId="1"/>
    <cellStyle name="Normal_Competitive 3 unknown Tube Layout" xfId="2"/>
    <cellStyle name="Normal_Competitive Tube Layout" xfId="3"/>
    <cellStyle name="Normal_LabA_S2" xfId="4"/>
    <cellStyle name="Normal_Saturation (General) " xfId="5"/>
    <cellStyle name="Normal_Saturation Tube Layout" xfId="6"/>
    <cellStyle name="Normal_WA 2-30-5 Saturation" xfId="7"/>
    <cellStyle name="Normal_WA 2-30-ER competitive template" xfId="8"/>
    <cellStyle name="Normal_WA-2-30-3-3 Saturation" xfId="9"/>
  </cellStyles>
  <dxfs count="5">
    <dxf>
      <font>
        <condense val="0"/>
        <extend val="0"/>
        <color indexed="10"/>
      </font>
    </dxf>
    <dxf>
      <font>
        <condense val="0"/>
        <extend val="0"/>
        <color indexed="10"/>
      </font>
      <fill>
        <patternFill patternType="none">
          <bgColor indexed="65"/>
        </patternFill>
      </fill>
    </dxf>
    <dxf>
      <font>
        <condense val="0"/>
        <extend val="0"/>
        <color indexed="10"/>
      </font>
      <fill>
        <patternFill patternType="none">
          <bgColor indexed="65"/>
        </patternFill>
      </fill>
    </dxf>
    <dxf>
      <fill>
        <patternFill patternType="solid">
          <bgColor indexed="10"/>
        </patternFill>
      </fill>
    </dxf>
    <dxf>
      <fill>
        <patternFill>
          <bgColor indexed="22"/>
        </patternFill>
      </fill>
    </dxf>
  </dxfs>
  <tableStyles count="0" defaultTableStyle="TableStyleMedium9" defaultPivotStyle="PivotStyleLight16"/>
  <colors>
    <mruColors>
      <color rgb="FFCC99FF"/>
      <color rgb="FFCCFFFF"/>
      <color rgb="FF99CCFF"/>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theme="3" tint="0.59999389629810485"/>
  </sheetPr>
  <dimension ref="A1:A28"/>
  <sheetViews>
    <sheetView topLeftCell="A16" zoomScale="90" zoomScaleNormal="90" workbookViewId="0">
      <selection activeCell="A22" sqref="A22:XFD22"/>
    </sheetView>
  </sheetViews>
  <sheetFormatPr defaultRowHeight="12.75"/>
  <cols>
    <col min="1" max="1" width="149" customWidth="1"/>
  </cols>
  <sheetData>
    <row r="1" spans="1:1" ht="24" customHeight="1">
      <c r="A1" s="421" t="s">
        <v>74</v>
      </c>
    </row>
    <row r="2" spans="1:1" ht="21.75" customHeight="1">
      <c r="A2" s="422" t="s">
        <v>64</v>
      </c>
    </row>
    <row r="3" spans="1:1" ht="18.75" customHeight="1"/>
    <row r="4" spans="1:1" ht="21.75" customHeight="1">
      <c r="A4" s="423" t="s">
        <v>65</v>
      </c>
    </row>
    <row r="5" spans="1:1" ht="126" customHeight="1">
      <c r="A5" s="424" t="s">
        <v>66</v>
      </c>
    </row>
    <row r="6" spans="1:1" ht="20.25" customHeight="1"/>
    <row r="7" spans="1:1" ht="21" customHeight="1"/>
    <row r="8" spans="1:1" ht="33.75" customHeight="1">
      <c r="A8" s="492" t="s">
        <v>82</v>
      </c>
    </row>
    <row r="9" spans="1:1" ht="24.75" customHeight="1"/>
    <row r="10" spans="1:1" ht="107.25" customHeight="1">
      <c r="A10" s="493" t="s">
        <v>83</v>
      </c>
    </row>
    <row r="11" spans="1:1" ht="30" customHeight="1">
      <c r="A11" s="425" t="s">
        <v>63</v>
      </c>
    </row>
    <row r="12" spans="1:1" ht="76.5" customHeight="1">
      <c r="A12" s="426" t="s">
        <v>67</v>
      </c>
    </row>
    <row r="13" spans="1:1" ht="27" customHeight="1"/>
    <row r="14" spans="1:1" ht="39" customHeight="1">
      <c r="A14" s="426" t="s">
        <v>79</v>
      </c>
    </row>
    <row r="15" spans="1:1" ht="21.75" customHeight="1"/>
    <row r="16" spans="1:1" ht="66.75" customHeight="1">
      <c r="A16" s="426" t="s">
        <v>80</v>
      </c>
    </row>
    <row r="17" spans="1:1" ht="19.5" customHeight="1"/>
    <row r="18" spans="1:1" ht="18.75" customHeight="1">
      <c r="A18" s="425" t="s">
        <v>68</v>
      </c>
    </row>
    <row r="19" spans="1:1" ht="18.75" customHeight="1">
      <c r="A19" s="427" t="s">
        <v>69</v>
      </c>
    </row>
    <row r="20" spans="1:1" ht="18" customHeight="1">
      <c r="A20" s="427" t="s">
        <v>70</v>
      </c>
    </row>
    <row r="21" spans="1:1" ht="18" customHeight="1">
      <c r="A21" s="427" t="s">
        <v>71</v>
      </c>
    </row>
    <row r="22" spans="1:1" ht="17.25" customHeight="1">
      <c r="A22" s="427" t="s">
        <v>72</v>
      </c>
    </row>
    <row r="23" spans="1:1" ht="15.75" customHeight="1"/>
    <row r="24" spans="1:1" ht="15.75" customHeight="1"/>
    <row r="25" spans="1:1" ht="16.5" customHeight="1">
      <c r="A25" s="428" t="s">
        <v>73</v>
      </c>
    </row>
    <row r="26" spans="1:1" ht="14.25" customHeight="1"/>
    <row r="27" spans="1:1" ht="18" customHeight="1"/>
    <row r="28" spans="1:1" ht="86.25" customHeight="1">
      <c r="A28" s="428" t="s">
        <v>81</v>
      </c>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sheetPr>
    <tabColor theme="1"/>
  </sheetPr>
  <dimension ref="A1:D34"/>
  <sheetViews>
    <sheetView workbookViewId="0">
      <selection activeCell="A14" sqref="A14"/>
    </sheetView>
  </sheetViews>
  <sheetFormatPr defaultRowHeight="12.75"/>
  <cols>
    <col min="1" max="1" width="82.85546875" customWidth="1"/>
    <col min="2" max="2" width="12.5703125" customWidth="1"/>
    <col min="3" max="3" width="14" customWidth="1"/>
    <col min="4" max="4" width="18" customWidth="1"/>
  </cols>
  <sheetData>
    <row r="1" spans="1:4" ht="18.75">
      <c r="A1" s="420" t="s">
        <v>60</v>
      </c>
    </row>
    <row r="2" spans="1:4" s="434" customFormat="1" ht="15.75">
      <c r="A2" s="436" t="s">
        <v>75</v>
      </c>
      <c r="B2" s="435"/>
      <c r="C2" s="435"/>
      <c r="D2" s="435"/>
    </row>
    <row r="3" spans="1:4" ht="15.75">
      <c r="A3" s="440"/>
      <c r="B3" s="441" t="s">
        <v>28</v>
      </c>
      <c r="C3" s="441" t="s">
        <v>29</v>
      </c>
      <c r="D3" s="441" t="s">
        <v>30</v>
      </c>
    </row>
    <row r="4" spans="1:4" ht="15.75">
      <c r="A4" s="445" t="s">
        <v>26</v>
      </c>
      <c r="B4" s="442"/>
      <c r="C4" s="451"/>
      <c r="D4" s="451"/>
    </row>
    <row r="5" spans="1:4" ht="15.75">
      <c r="A5" s="446" t="s">
        <v>8</v>
      </c>
      <c r="B5" s="443"/>
      <c r="C5" s="452"/>
      <c r="D5" s="443"/>
    </row>
    <row r="6" spans="1:4" ht="15.75">
      <c r="A6" s="447" t="s">
        <v>41</v>
      </c>
      <c r="B6" s="452"/>
      <c r="C6" s="453"/>
      <c r="D6" s="451"/>
    </row>
    <row r="7" spans="1:4" ht="15.75">
      <c r="A7" s="449" t="s">
        <v>27</v>
      </c>
      <c r="B7" s="443"/>
      <c r="C7" s="451"/>
      <c r="D7" s="451"/>
    </row>
    <row r="8" spans="1:4" ht="15.75">
      <c r="A8" s="449" t="s">
        <v>42</v>
      </c>
      <c r="B8" s="443"/>
      <c r="C8" s="451"/>
      <c r="D8" s="451"/>
    </row>
    <row r="9" spans="1:4" ht="15.75">
      <c r="A9" s="450" t="s">
        <v>43</v>
      </c>
      <c r="B9" s="443"/>
      <c r="C9" s="454"/>
      <c r="D9" s="451"/>
    </row>
    <row r="10" spans="1:4" ht="15.75">
      <c r="A10" s="448" t="s">
        <v>31</v>
      </c>
      <c r="B10" s="444"/>
      <c r="C10" s="454"/>
      <c r="D10" s="451"/>
    </row>
    <row r="11" spans="1:4" ht="15.75">
      <c r="A11" s="217"/>
      <c r="B11" s="27"/>
      <c r="C11" s="21"/>
      <c r="D11" s="21"/>
    </row>
    <row r="12" spans="1:4" ht="15.75">
      <c r="A12" s="217"/>
      <c r="B12" s="27"/>
      <c r="C12" s="21"/>
      <c r="D12" s="21"/>
    </row>
    <row r="13" spans="1:4" ht="15.75">
      <c r="A13" s="218"/>
      <c r="B13" s="120"/>
      <c r="C13" s="21"/>
      <c r="D13" s="21"/>
    </row>
    <row r="14" spans="1:4" ht="15.75">
      <c r="A14" s="218"/>
      <c r="B14" s="120"/>
      <c r="C14" s="21"/>
      <c r="D14" s="21"/>
    </row>
    <row r="15" spans="1:4" ht="15.75">
      <c r="A15" s="218"/>
      <c r="B15" s="120"/>
      <c r="C15" s="21"/>
      <c r="D15" s="21"/>
    </row>
    <row r="16" spans="1:4" ht="15.75">
      <c r="A16" s="218"/>
      <c r="B16" s="120"/>
      <c r="C16" s="21"/>
      <c r="D16" s="21"/>
    </row>
    <row r="17" spans="1:4" ht="15.75">
      <c r="A17" s="218"/>
      <c r="B17" s="120"/>
      <c r="C17" s="21"/>
      <c r="D17" s="21"/>
    </row>
    <row r="18" spans="1:4" ht="15.75">
      <c r="A18" s="218"/>
      <c r="B18" s="120"/>
      <c r="C18" s="21"/>
      <c r="D18" s="21"/>
    </row>
    <row r="19" spans="1:4" ht="15.75">
      <c r="A19" s="218"/>
      <c r="B19" s="120"/>
      <c r="C19" s="21"/>
      <c r="D19" s="21"/>
    </row>
    <row r="20" spans="1:4" ht="15.75">
      <c r="A20" s="218"/>
      <c r="B20" s="120"/>
      <c r="C20" s="21"/>
      <c r="D20" s="21"/>
    </row>
    <row r="21" spans="1:4" ht="15.75">
      <c r="A21" s="218"/>
      <c r="B21" s="120"/>
      <c r="C21" s="21"/>
      <c r="D21" s="21"/>
    </row>
    <row r="22" spans="1:4" ht="15.75">
      <c r="A22" s="218"/>
      <c r="B22" s="120"/>
      <c r="C22" s="21"/>
      <c r="D22" s="21"/>
    </row>
    <row r="23" spans="1:4" ht="15.75">
      <c r="A23" s="218"/>
      <c r="B23" s="120"/>
      <c r="C23" s="21"/>
      <c r="D23" s="21"/>
    </row>
    <row r="24" spans="1:4" ht="15.75">
      <c r="A24" s="218"/>
      <c r="B24" s="120"/>
      <c r="C24" s="26"/>
      <c r="D24" s="21"/>
    </row>
    <row r="25" spans="1:4" ht="15.75">
      <c r="A25" s="219"/>
      <c r="B25" s="120"/>
      <c r="C25" s="26"/>
      <c r="D25" s="21"/>
    </row>
    <row r="26" spans="1:4" ht="15.75">
      <c r="A26" s="216"/>
      <c r="B26" s="121"/>
      <c r="C26" s="26"/>
      <c r="D26" s="21"/>
    </row>
    <row r="27" spans="1:4" ht="15.75">
      <c r="A27" s="216"/>
      <c r="B27" s="121"/>
      <c r="C27" s="21"/>
      <c r="D27" s="21"/>
    </row>
    <row r="28" spans="1:4" ht="15.75">
      <c r="A28" s="215"/>
    </row>
    <row r="29" spans="1:4" ht="15.75">
      <c r="A29" s="220"/>
    </row>
    <row r="30" spans="1:4" ht="15.75">
      <c r="A30" s="220"/>
    </row>
    <row r="31" spans="1:4" ht="15.75">
      <c r="A31" s="220"/>
    </row>
    <row r="32" spans="1:4" ht="15.75">
      <c r="A32" s="220"/>
    </row>
    <row r="33" spans="1:1" ht="15.75">
      <c r="A33" s="220"/>
    </row>
    <row r="34" spans="1:1" ht="15.75">
      <c r="A34" s="220"/>
    </row>
  </sheetData>
  <printOptions gridLines="1"/>
  <pageMargins left="0.7" right="0.41" top="0.44" bottom="0.33" header="0.28000000000000003" footer="0.3"/>
  <pageSetup orientation="landscape" r:id="rId1"/>
</worksheet>
</file>

<file path=xl/worksheets/sheet3.xml><?xml version="1.0" encoding="utf-8"?>
<worksheet xmlns="http://schemas.openxmlformats.org/spreadsheetml/2006/main" xmlns:r="http://schemas.openxmlformats.org/officeDocument/2006/relationships">
  <sheetPr codeName="Sheet2">
    <tabColor rgb="FFFF0000"/>
  </sheetPr>
  <dimension ref="A1:EY115"/>
  <sheetViews>
    <sheetView view="pageBreakPreview" topLeftCell="C1" zoomScaleNormal="60" zoomScaleSheetLayoutView="100" workbookViewId="0">
      <selection activeCell="D12" sqref="D12"/>
    </sheetView>
  </sheetViews>
  <sheetFormatPr defaultColWidth="14.140625" defaultRowHeight="12"/>
  <cols>
    <col min="1" max="1" width="5.7109375" style="1" hidden="1" customWidth="1"/>
    <col min="2" max="2" width="6" style="1" hidden="1" customWidth="1"/>
    <col min="3" max="3" width="9.85546875" style="438" customWidth="1"/>
    <col min="4" max="4" width="6" style="438" customWidth="1"/>
    <col min="5" max="5" width="5.7109375" style="1" customWidth="1"/>
    <col min="6" max="6" width="24.42578125" style="1" bestFit="1" customWidth="1"/>
    <col min="7" max="7" width="7.28515625" style="1" customWidth="1"/>
    <col min="8" max="8" width="7.42578125" style="1" customWidth="1"/>
    <col min="9" max="9" width="13.42578125" style="1" bestFit="1" customWidth="1"/>
    <col min="10" max="10" width="8.5703125" style="1" customWidth="1"/>
    <col min="11" max="12" width="13.42578125" style="1" bestFit="1" customWidth="1"/>
    <col min="13" max="13" width="8.5703125" style="1" customWidth="1"/>
    <col min="14" max="14" width="13.42578125" style="1" bestFit="1" customWidth="1"/>
    <col min="15" max="19" width="8.5703125" style="1" customWidth="1"/>
    <col min="20" max="20" width="15.140625" style="1" bestFit="1" customWidth="1"/>
    <col min="21" max="21" width="19.42578125" style="2" customWidth="1"/>
    <col min="22" max="22" width="42.85546875" style="2" customWidth="1"/>
    <col min="23" max="23" width="13" style="2" customWidth="1"/>
    <col min="24" max="24" width="1.5703125" style="2" customWidth="1"/>
    <col min="25" max="25" width="5.5703125" style="2" customWidth="1"/>
    <col min="26" max="26" width="12" style="1" customWidth="1"/>
    <col min="27" max="27" width="13.42578125" style="1" customWidth="1"/>
    <col min="28" max="28" width="15" style="1" customWidth="1"/>
    <col min="29" max="29" width="13.28515625" style="1" customWidth="1"/>
    <col min="30" max="30" width="11.85546875" style="1" customWidth="1"/>
    <col min="31" max="31" width="11.42578125" style="4" customWidth="1"/>
    <col min="32" max="32" width="14.140625" style="1" customWidth="1"/>
    <col min="33" max="33" width="5.5703125" style="1" customWidth="1"/>
    <col min="34" max="34" width="123.42578125" style="1" customWidth="1"/>
    <col min="35" max="35" width="20.5703125" style="1" customWidth="1"/>
    <col min="36" max="36" width="15.85546875" style="1" customWidth="1"/>
    <col min="37" max="37" width="10.85546875" style="1" customWidth="1"/>
    <col min="38" max="38" width="14.28515625" style="1" customWidth="1"/>
    <col min="39" max="39" width="14.28515625" style="5" customWidth="1"/>
    <col min="40" max="16384" width="14.140625" style="1"/>
  </cols>
  <sheetData>
    <row r="1" spans="1:148" s="2" customFormat="1" ht="27.75" customHeight="1">
      <c r="A1" s="488" t="s">
        <v>61</v>
      </c>
      <c r="B1" s="489"/>
      <c r="C1" s="489"/>
      <c r="D1" s="489"/>
      <c r="E1" s="489"/>
      <c r="F1" s="489"/>
      <c r="G1" s="489"/>
      <c r="H1" s="489"/>
      <c r="I1" s="489"/>
      <c r="J1" s="489"/>
      <c r="K1" s="489"/>
      <c r="L1" s="489"/>
      <c r="M1" s="489"/>
      <c r="N1" s="489"/>
      <c r="O1" s="489"/>
      <c r="P1" s="489"/>
      <c r="Q1" s="489"/>
      <c r="R1" s="489"/>
      <c r="S1" s="489"/>
      <c r="T1" s="489"/>
      <c r="U1" s="489"/>
      <c r="V1" s="489"/>
      <c r="W1" s="489"/>
      <c r="AE1" s="211"/>
      <c r="AM1" s="3"/>
    </row>
    <row r="2" spans="1:148" s="241" customFormat="1" ht="147.75" customHeight="1">
      <c r="A2" s="221" t="s">
        <v>2</v>
      </c>
      <c r="B2" s="222" t="s">
        <v>0</v>
      </c>
      <c r="C2" s="223" t="s">
        <v>76</v>
      </c>
      <c r="D2" s="223" t="s">
        <v>2</v>
      </c>
      <c r="E2" s="223" t="s">
        <v>1</v>
      </c>
      <c r="F2" s="222" t="s">
        <v>10</v>
      </c>
      <c r="G2" s="224" t="s">
        <v>11</v>
      </c>
      <c r="H2" s="225" t="s">
        <v>5</v>
      </c>
      <c r="I2" s="226" t="s">
        <v>44</v>
      </c>
      <c r="J2" s="227" t="s">
        <v>45</v>
      </c>
      <c r="K2" s="228" t="s">
        <v>46</v>
      </c>
      <c r="L2" s="226" t="s">
        <v>49</v>
      </c>
      <c r="M2" s="227" t="s">
        <v>47</v>
      </c>
      <c r="N2" s="228" t="s">
        <v>48</v>
      </c>
      <c r="O2" s="229" t="s">
        <v>50</v>
      </c>
      <c r="P2" s="227" t="s">
        <v>51</v>
      </c>
      <c r="Q2" s="230" t="s">
        <v>36</v>
      </c>
      <c r="R2" s="231" t="s">
        <v>37</v>
      </c>
      <c r="S2" s="232" t="s">
        <v>57</v>
      </c>
      <c r="T2" s="233" t="s">
        <v>21</v>
      </c>
      <c r="U2" s="234" t="s">
        <v>33</v>
      </c>
      <c r="V2" s="234" t="s">
        <v>34</v>
      </c>
      <c r="W2" s="235" t="s">
        <v>35</v>
      </c>
      <c r="X2" s="236"/>
      <c r="Y2" s="237"/>
      <c r="Z2" s="238"/>
      <c r="AA2" s="238"/>
      <c r="AB2" s="239"/>
      <c r="AC2" s="240"/>
      <c r="AD2" s="238"/>
      <c r="AF2" s="242"/>
      <c r="AG2" s="217"/>
      <c r="AH2" s="217"/>
      <c r="AI2" s="217"/>
      <c r="AJ2" s="217"/>
      <c r="AK2" s="217"/>
      <c r="AL2" s="217"/>
      <c r="AM2" s="217"/>
      <c r="AN2" s="217"/>
      <c r="AO2" s="217"/>
    </row>
    <row r="3" spans="1:148" s="271" customFormat="1" ht="12.75" customHeight="1">
      <c r="A3" s="243"/>
      <c r="B3" s="244">
        <v>1</v>
      </c>
      <c r="C3" s="433"/>
      <c r="D3" s="433"/>
      <c r="E3" s="245">
        <v>1</v>
      </c>
      <c r="F3" s="246" t="s">
        <v>18</v>
      </c>
      <c r="G3" s="246" t="s">
        <v>7</v>
      </c>
      <c r="H3" s="247">
        <v>1</v>
      </c>
      <c r="I3" s="248">
        <v>10</v>
      </c>
      <c r="J3" s="249">
        <v>7.5</v>
      </c>
      <c r="K3" s="250">
        <f t="shared" ref="K3:K50" si="0">I3*J3/Q3</f>
        <v>0.25</v>
      </c>
      <c r="L3" s="251" t="s">
        <v>9</v>
      </c>
      <c r="M3" s="252" t="s">
        <v>9</v>
      </c>
      <c r="N3" s="253" t="s">
        <v>9</v>
      </c>
      <c r="O3" s="254">
        <v>50</v>
      </c>
      <c r="P3" s="249">
        <v>300</v>
      </c>
      <c r="Q3" s="255">
        <f>P3</f>
        <v>300</v>
      </c>
      <c r="R3" s="256">
        <v>2</v>
      </c>
      <c r="S3" s="257">
        <f>R3</f>
        <v>2</v>
      </c>
      <c r="T3" s="258"/>
      <c r="U3" s="259" t="str">
        <f>IF(V3&lt;&gt;"","NO","yes")</f>
        <v>NO</v>
      </c>
      <c r="V3" s="260" t="str">
        <f>IF(AND(ISNUMBER(T3),T3&gt;0),"","missing value")</f>
        <v>missing value</v>
      </c>
      <c r="W3" s="261" t="str">
        <f t="shared" ref="W3:W50" si="1">IF(U3&lt;&gt;"NO",(R3/S3)*T3,"")</f>
        <v/>
      </c>
      <c r="X3" s="262"/>
      <c r="Y3" s="263"/>
      <c r="Z3" s="264"/>
      <c r="AA3" s="265"/>
      <c r="AB3" s="266"/>
      <c r="AC3" s="265"/>
      <c r="AD3" s="265"/>
      <c r="AE3" s="267"/>
      <c r="AF3" s="268"/>
      <c r="AG3" s="269"/>
      <c r="AH3" s="269"/>
      <c r="AI3" s="270"/>
      <c r="AK3" s="272"/>
      <c r="AL3" s="273"/>
      <c r="AM3" s="274"/>
      <c r="AN3" s="274"/>
      <c r="AO3" s="275"/>
      <c r="AP3" s="272"/>
      <c r="AQ3" s="272"/>
      <c r="AR3" s="272"/>
      <c r="AS3" s="272"/>
      <c r="AT3" s="272"/>
      <c r="AU3" s="272"/>
      <c r="AV3" s="272"/>
      <c r="AW3" s="272"/>
      <c r="AX3" s="272"/>
      <c r="AY3" s="272"/>
      <c r="AZ3" s="272"/>
      <c r="BA3" s="272"/>
      <c r="BB3" s="272"/>
      <c r="BC3" s="272"/>
      <c r="BD3" s="272"/>
      <c r="BE3" s="272"/>
      <c r="BF3" s="272"/>
      <c r="BG3" s="272"/>
      <c r="BH3" s="272"/>
      <c r="BI3" s="272"/>
      <c r="BJ3" s="272"/>
      <c r="BK3" s="272"/>
      <c r="BL3" s="272"/>
      <c r="BM3" s="272"/>
      <c r="BN3" s="272"/>
      <c r="BO3" s="272"/>
      <c r="BP3" s="272"/>
      <c r="BQ3" s="272"/>
      <c r="BR3" s="272"/>
      <c r="BS3" s="272"/>
      <c r="BT3" s="272"/>
      <c r="BU3" s="272"/>
      <c r="BV3" s="272"/>
      <c r="BW3" s="272"/>
      <c r="BX3" s="272"/>
      <c r="BY3" s="272"/>
      <c r="BZ3" s="272"/>
      <c r="CA3" s="272"/>
      <c r="CB3" s="272"/>
      <c r="CC3" s="272"/>
      <c r="CD3" s="272"/>
      <c r="CE3" s="272"/>
      <c r="CF3" s="272"/>
      <c r="CG3" s="272"/>
      <c r="CH3" s="272"/>
      <c r="CI3" s="272"/>
      <c r="CJ3" s="272"/>
      <c r="CK3" s="272"/>
      <c r="CL3" s="272"/>
      <c r="CM3" s="272"/>
      <c r="CN3" s="272"/>
      <c r="CO3" s="272"/>
      <c r="CP3" s="272"/>
      <c r="CQ3" s="272"/>
      <c r="CR3" s="272"/>
      <c r="CS3" s="272"/>
      <c r="CT3" s="272"/>
      <c r="CU3" s="272"/>
      <c r="CV3" s="272"/>
      <c r="CW3" s="272"/>
      <c r="CX3" s="272"/>
      <c r="CY3" s="272"/>
      <c r="CZ3" s="272"/>
      <c r="DA3" s="272"/>
      <c r="DB3" s="272"/>
      <c r="DC3" s="272"/>
      <c r="DD3" s="272"/>
      <c r="DE3" s="272"/>
      <c r="DF3" s="272"/>
      <c r="DG3" s="272"/>
      <c r="DH3" s="272"/>
      <c r="DI3" s="272"/>
      <c r="DJ3" s="272"/>
      <c r="DK3" s="272"/>
      <c r="DL3" s="272"/>
      <c r="DM3" s="272"/>
      <c r="DN3" s="272"/>
      <c r="DO3" s="272"/>
      <c r="DP3" s="272"/>
      <c r="DQ3" s="272"/>
      <c r="DR3" s="272"/>
      <c r="DS3" s="272"/>
      <c r="DT3" s="272"/>
      <c r="DU3" s="272"/>
      <c r="DV3" s="272"/>
      <c r="DW3" s="272"/>
      <c r="DX3" s="272"/>
      <c r="DY3" s="272"/>
      <c r="DZ3" s="272"/>
      <c r="EA3" s="272"/>
      <c r="EB3" s="272"/>
      <c r="EC3" s="272"/>
      <c r="ED3" s="272"/>
      <c r="EE3" s="272"/>
      <c r="EF3" s="272"/>
      <c r="EG3" s="272"/>
      <c r="EH3" s="272"/>
      <c r="EI3" s="272"/>
      <c r="EJ3" s="272"/>
      <c r="EK3" s="272"/>
      <c r="EL3" s="272"/>
      <c r="EM3" s="272"/>
      <c r="EN3" s="272"/>
      <c r="EO3" s="272"/>
      <c r="EP3" s="272"/>
      <c r="EQ3" s="272"/>
      <c r="ER3" s="272"/>
    </row>
    <row r="4" spans="1:148" s="271" customFormat="1" ht="13.5" customHeight="1">
      <c r="A4" s="276"/>
      <c r="B4" s="277">
        <v>2</v>
      </c>
      <c r="C4" s="432"/>
      <c r="D4" s="432"/>
      <c r="E4" s="278">
        <v>2</v>
      </c>
      <c r="F4" s="279" t="s">
        <v>18</v>
      </c>
      <c r="G4" s="279" t="s">
        <v>7</v>
      </c>
      <c r="H4" s="280">
        <v>1</v>
      </c>
      <c r="I4" s="281">
        <v>10</v>
      </c>
      <c r="J4" s="282">
        <v>7.5</v>
      </c>
      <c r="K4" s="283">
        <f t="shared" si="0"/>
        <v>0.25</v>
      </c>
      <c r="L4" s="251" t="s">
        <v>9</v>
      </c>
      <c r="M4" s="252" t="s">
        <v>9</v>
      </c>
      <c r="N4" s="253" t="s">
        <v>9</v>
      </c>
      <c r="O4" s="284">
        <v>50</v>
      </c>
      <c r="P4" s="282">
        <v>300</v>
      </c>
      <c r="Q4" s="285">
        <f t="shared" ref="Q4:Q50" si="2">P4</f>
        <v>300</v>
      </c>
      <c r="R4" s="286">
        <v>2</v>
      </c>
      <c r="S4" s="287">
        <f t="shared" ref="S4:S50" si="3">R4</f>
        <v>2</v>
      </c>
      <c r="T4" s="258"/>
      <c r="U4" s="259" t="str">
        <f t="shared" ref="U4:U67" si="4">IF(V4&lt;&gt;"","NO","yes")</f>
        <v>NO</v>
      </c>
      <c r="V4" s="260" t="str">
        <f t="shared" ref="V4:V67" si="5">IF(AND(ISNUMBER(T4),T4&gt;0),"","missing value")</f>
        <v>missing value</v>
      </c>
      <c r="W4" s="261" t="str">
        <f t="shared" si="1"/>
        <v/>
      </c>
      <c r="X4" s="262"/>
      <c r="Y4" s="263"/>
      <c r="Z4" s="264"/>
      <c r="AA4" s="265"/>
      <c r="AB4" s="266"/>
      <c r="AC4" s="265"/>
      <c r="AD4" s="265"/>
      <c r="AE4" s="267"/>
      <c r="AF4" s="268"/>
      <c r="AG4" s="268"/>
      <c r="AH4" s="268"/>
      <c r="AI4" s="269"/>
      <c r="AK4" s="272"/>
      <c r="AL4" s="288"/>
      <c r="AM4" s="289"/>
      <c r="AN4" s="288"/>
      <c r="AO4" s="290"/>
      <c r="AP4" s="272"/>
      <c r="AQ4" s="272"/>
      <c r="AR4" s="272"/>
      <c r="AS4" s="272"/>
      <c r="AT4" s="272"/>
      <c r="AU4" s="272"/>
      <c r="AV4" s="272"/>
      <c r="AW4" s="272"/>
      <c r="AX4" s="272"/>
    </row>
    <row r="5" spans="1:148" s="271" customFormat="1" ht="15">
      <c r="A5" s="276"/>
      <c r="B5" s="277">
        <v>3</v>
      </c>
      <c r="C5" s="432"/>
      <c r="D5" s="432"/>
      <c r="E5" s="278">
        <v>3</v>
      </c>
      <c r="F5" s="279" t="s">
        <v>18</v>
      </c>
      <c r="G5" s="279" t="s">
        <v>7</v>
      </c>
      <c r="H5" s="280">
        <v>1</v>
      </c>
      <c r="I5" s="281">
        <v>10</v>
      </c>
      <c r="J5" s="282">
        <v>7.5</v>
      </c>
      <c r="K5" s="283">
        <f t="shared" si="0"/>
        <v>0.25</v>
      </c>
      <c r="L5" s="251" t="s">
        <v>9</v>
      </c>
      <c r="M5" s="252" t="s">
        <v>9</v>
      </c>
      <c r="N5" s="253" t="s">
        <v>9</v>
      </c>
      <c r="O5" s="284">
        <v>50</v>
      </c>
      <c r="P5" s="282">
        <v>300</v>
      </c>
      <c r="Q5" s="285">
        <f t="shared" si="2"/>
        <v>300</v>
      </c>
      <c r="R5" s="286">
        <v>2</v>
      </c>
      <c r="S5" s="287">
        <f t="shared" si="3"/>
        <v>2</v>
      </c>
      <c r="T5" s="258"/>
      <c r="U5" s="259" t="str">
        <f t="shared" si="4"/>
        <v>NO</v>
      </c>
      <c r="V5" s="260" t="str">
        <f t="shared" si="5"/>
        <v>missing value</v>
      </c>
      <c r="W5" s="261" t="str">
        <f t="shared" si="1"/>
        <v/>
      </c>
      <c r="X5" s="262"/>
      <c r="Y5" s="263"/>
      <c r="Z5" s="264"/>
      <c r="AA5" s="265"/>
      <c r="AB5" s="266"/>
      <c r="AC5" s="265"/>
      <c r="AD5" s="265"/>
      <c r="AE5" s="267"/>
      <c r="AF5" s="270"/>
      <c r="AG5" s="269"/>
      <c r="AH5" s="269"/>
      <c r="AI5" s="270"/>
      <c r="AL5" s="291"/>
      <c r="AM5" s="274"/>
      <c r="AN5" s="274"/>
      <c r="AO5" s="272"/>
      <c r="AP5" s="272"/>
      <c r="AQ5" s="272"/>
      <c r="AR5" s="272"/>
      <c r="AS5" s="272"/>
      <c r="AT5" s="272"/>
      <c r="AU5" s="272"/>
      <c r="AV5" s="272"/>
      <c r="AW5" s="272"/>
      <c r="AX5" s="272"/>
    </row>
    <row r="6" spans="1:148" s="271" customFormat="1" ht="15">
      <c r="A6" s="276"/>
      <c r="B6" s="277">
        <v>4</v>
      </c>
      <c r="C6" s="432"/>
      <c r="D6" s="432"/>
      <c r="E6" s="278">
        <v>1</v>
      </c>
      <c r="F6" s="279" t="s">
        <v>18</v>
      </c>
      <c r="G6" s="279" t="s">
        <v>7</v>
      </c>
      <c r="H6" s="280">
        <v>2</v>
      </c>
      <c r="I6" s="281">
        <v>10</v>
      </c>
      <c r="J6" s="282">
        <v>15</v>
      </c>
      <c r="K6" s="283">
        <f t="shared" si="0"/>
        <v>0.5</v>
      </c>
      <c r="L6" s="251" t="s">
        <v>9</v>
      </c>
      <c r="M6" s="252" t="s">
        <v>9</v>
      </c>
      <c r="N6" s="253" t="s">
        <v>9</v>
      </c>
      <c r="O6" s="284">
        <v>50</v>
      </c>
      <c r="P6" s="282">
        <v>300</v>
      </c>
      <c r="Q6" s="285">
        <f t="shared" si="2"/>
        <v>300</v>
      </c>
      <c r="R6" s="286">
        <v>2</v>
      </c>
      <c r="S6" s="287">
        <f t="shared" si="3"/>
        <v>2</v>
      </c>
      <c r="T6" s="258"/>
      <c r="U6" s="259" t="str">
        <f t="shared" si="4"/>
        <v>NO</v>
      </c>
      <c r="V6" s="260" t="str">
        <f t="shared" si="5"/>
        <v>missing value</v>
      </c>
      <c r="W6" s="261" t="str">
        <f t="shared" si="1"/>
        <v/>
      </c>
      <c r="X6" s="262"/>
      <c r="Y6" s="263"/>
      <c r="Z6" s="264"/>
      <c r="AA6" s="265"/>
      <c r="AB6" s="266"/>
      <c r="AC6" s="265"/>
      <c r="AD6" s="265"/>
      <c r="AE6" s="267"/>
      <c r="AF6" s="269"/>
      <c r="AG6" s="269"/>
      <c r="AH6" s="269"/>
      <c r="AI6" s="270"/>
      <c r="AL6" s="291"/>
      <c r="AM6" s="274"/>
      <c r="AN6" s="274"/>
      <c r="AO6" s="272"/>
    </row>
    <row r="7" spans="1:148" s="271" customFormat="1" ht="15">
      <c r="A7" s="276"/>
      <c r="B7" s="277">
        <v>5</v>
      </c>
      <c r="C7" s="432"/>
      <c r="D7" s="432"/>
      <c r="E7" s="278">
        <v>2</v>
      </c>
      <c r="F7" s="279" t="s">
        <v>18</v>
      </c>
      <c r="G7" s="279" t="s">
        <v>7</v>
      </c>
      <c r="H7" s="280">
        <v>2</v>
      </c>
      <c r="I7" s="281">
        <v>10</v>
      </c>
      <c r="J7" s="282">
        <v>15</v>
      </c>
      <c r="K7" s="283">
        <f t="shared" si="0"/>
        <v>0.5</v>
      </c>
      <c r="L7" s="251" t="s">
        <v>9</v>
      </c>
      <c r="M7" s="252" t="s">
        <v>9</v>
      </c>
      <c r="N7" s="253" t="s">
        <v>9</v>
      </c>
      <c r="O7" s="284">
        <v>50</v>
      </c>
      <c r="P7" s="282">
        <v>300</v>
      </c>
      <c r="Q7" s="285">
        <f t="shared" si="2"/>
        <v>300</v>
      </c>
      <c r="R7" s="286">
        <v>2</v>
      </c>
      <c r="S7" s="287">
        <f t="shared" si="3"/>
        <v>2</v>
      </c>
      <c r="T7" s="258"/>
      <c r="U7" s="259" t="str">
        <f t="shared" si="4"/>
        <v>NO</v>
      </c>
      <c r="V7" s="260" t="str">
        <f t="shared" si="5"/>
        <v>missing value</v>
      </c>
      <c r="W7" s="261" t="str">
        <f t="shared" si="1"/>
        <v/>
      </c>
      <c r="X7" s="262"/>
      <c r="Y7" s="263"/>
      <c r="Z7" s="264"/>
      <c r="AA7" s="265"/>
      <c r="AB7" s="266"/>
      <c r="AC7" s="265"/>
      <c r="AD7" s="265"/>
      <c r="AE7" s="267"/>
      <c r="AF7" s="269"/>
      <c r="AG7" s="269"/>
      <c r="AH7" s="269"/>
      <c r="AI7" s="270"/>
      <c r="AL7" s="291"/>
      <c r="AM7" s="274"/>
      <c r="AN7" s="274"/>
      <c r="AO7" s="272"/>
    </row>
    <row r="8" spans="1:148" s="271" customFormat="1" ht="15">
      <c r="A8" s="276"/>
      <c r="B8" s="277">
        <v>6</v>
      </c>
      <c r="C8" s="432"/>
      <c r="D8" s="432"/>
      <c r="E8" s="278">
        <v>3</v>
      </c>
      <c r="F8" s="279" t="s">
        <v>18</v>
      </c>
      <c r="G8" s="279" t="s">
        <v>7</v>
      </c>
      <c r="H8" s="280">
        <v>2</v>
      </c>
      <c r="I8" s="281">
        <v>10</v>
      </c>
      <c r="J8" s="282">
        <v>15</v>
      </c>
      <c r="K8" s="283">
        <f t="shared" si="0"/>
        <v>0.5</v>
      </c>
      <c r="L8" s="251" t="s">
        <v>9</v>
      </c>
      <c r="M8" s="252" t="s">
        <v>9</v>
      </c>
      <c r="N8" s="253" t="s">
        <v>9</v>
      </c>
      <c r="O8" s="284">
        <v>50</v>
      </c>
      <c r="P8" s="282">
        <v>300</v>
      </c>
      <c r="Q8" s="285">
        <f t="shared" si="2"/>
        <v>300</v>
      </c>
      <c r="R8" s="286">
        <v>2</v>
      </c>
      <c r="S8" s="287">
        <f t="shared" si="3"/>
        <v>2</v>
      </c>
      <c r="T8" s="258"/>
      <c r="U8" s="259" t="str">
        <f t="shared" si="4"/>
        <v>NO</v>
      </c>
      <c r="V8" s="260" t="str">
        <f t="shared" si="5"/>
        <v>missing value</v>
      </c>
      <c r="W8" s="261" t="str">
        <f t="shared" si="1"/>
        <v/>
      </c>
      <c r="X8" s="262"/>
      <c r="Y8" s="263"/>
      <c r="Z8" s="264"/>
      <c r="AA8" s="265"/>
      <c r="AB8" s="266"/>
      <c r="AC8" s="265"/>
      <c r="AD8" s="265"/>
      <c r="AE8" s="267"/>
      <c r="AF8" s="269"/>
      <c r="AG8" s="269"/>
      <c r="AH8" s="269"/>
      <c r="AI8" s="270"/>
      <c r="AL8" s="291"/>
      <c r="AM8" s="274"/>
      <c r="AN8" s="274"/>
      <c r="AO8" s="272"/>
    </row>
    <row r="9" spans="1:148" s="271" customFormat="1" ht="15">
      <c r="A9" s="276"/>
      <c r="B9" s="277">
        <v>7</v>
      </c>
      <c r="C9" s="432"/>
      <c r="D9" s="432"/>
      <c r="E9" s="278">
        <v>1</v>
      </c>
      <c r="F9" s="279" t="s">
        <v>18</v>
      </c>
      <c r="G9" s="279" t="s">
        <v>7</v>
      </c>
      <c r="H9" s="280">
        <v>3</v>
      </c>
      <c r="I9" s="281">
        <v>10</v>
      </c>
      <c r="J9" s="282">
        <v>21</v>
      </c>
      <c r="K9" s="283">
        <f t="shared" si="0"/>
        <v>0.7</v>
      </c>
      <c r="L9" s="251" t="s">
        <v>9</v>
      </c>
      <c r="M9" s="252" t="s">
        <v>9</v>
      </c>
      <c r="N9" s="253" t="s">
        <v>9</v>
      </c>
      <c r="O9" s="284">
        <v>50</v>
      </c>
      <c r="P9" s="282">
        <v>300</v>
      </c>
      <c r="Q9" s="285">
        <f t="shared" si="2"/>
        <v>300</v>
      </c>
      <c r="R9" s="286">
        <v>2</v>
      </c>
      <c r="S9" s="287">
        <f t="shared" si="3"/>
        <v>2</v>
      </c>
      <c r="T9" s="258"/>
      <c r="U9" s="259" t="str">
        <f t="shared" si="4"/>
        <v>NO</v>
      </c>
      <c r="V9" s="260" t="str">
        <f t="shared" si="5"/>
        <v>missing value</v>
      </c>
      <c r="W9" s="261" t="str">
        <f t="shared" si="1"/>
        <v/>
      </c>
      <c r="X9" s="262"/>
      <c r="Y9" s="263"/>
      <c r="Z9" s="264"/>
      <c r="AA9" s="265"/>
      <c r="AB9" s="266"/>
      <c r="AC9" s="265"/>
      <c r="AD9" s="265"/>
      <c r="AE9" s="267"/>
      <c r="AF9" s="269"/>
      <c r="AG9" s="269"/>
      <c r="AH9" s="269"/>
      <c r="AI9" s="270"/>
      <c r="AL9" s="291"/>
      <c r="AM9" s="274"/>
      <c r="AN9" s="274"/>
      <c r="AO9" s="272"/>
    </row>
    <row r="10" spans="1:148" s="271" customFormat="1" ht="15">
      <c r="A10" s="276"/>
      <c r="B10" s="277">
        <v>8</v>
      </c>
      <c r="C10" s="432"/>
      <c r="D10" s="432"/>
      <c r="E10" s="278">
        <v>2</v>
      </c>
      <c r="F10" s="279" t="s">
        <v>18</v>
      </c>
      <c r="G10" s="279" t="s">
        <v>7</v>
      </c>
      <c r="H10" s="280">
        <v>3</v>
      </c>
      <c r="I10" s="281">
        <v>10</v>
      </c>
      <c r="J10" s="282">
        <v>21</v>
      </c>
      <c r="K10" s="283">
        <f t="shared" si="0"/>
        <v>0.7</v>
      </c>
      <c r="L10" s="251" t="s">
        <v>9</v>
      </c>
      <c r="M10" s="252" t="s">
        <v>9</v>
      </c>
      <c r="N10" s="253" t="s">
        <v>9</v>
      </c>
      <c r="O10" s="284">
        <v>50</v>
      </c>
      <c r="P10" s="282">
        <v>300</v>
      </c>
      <c r="Q10" s="285">
        <f t="shared" si="2"/>
        <v>300</v>
      </c>
      <c r="R10" s="286">
        <v>2</v>
      </c>
      <c r="S10" s="287">
        <f t="shared" si="3"/>
        <v>2</v>
      </c>
      <c r="T10" s="258"/>
      <c r="U10" s="259" t="str">
        <f t="shared" si="4"/>
        <v>NO</v>
      </c>
      <c r="V10" s="260" t="str">
        <f t="shared" si="5"/>
        <v>missing value</v>
      </c>
      <c r="W10" s="261" t="str">
        <f t="shared" si="1"/>
        <v/>
      </c>
      <c r="X10" s="262"/>
      <c r="Y10" s="263"/>
      <c r="Z10" s="264"/>
      <c r="AA10" s="265"/>
      <c r="AB10" s="266"/>
      <c r="AC10" s="265"/>
      <c r="AD10" s="265"/>
      <c r="AE10" s="267"/>
      <c r="AF10" s="269"/>
      <c r="AG10" s="269"/>
      <c r="AH10" s="269"/>
      <c r="AI10" s="270"/>
      <c r="AL10" s="291"/>
      <c r="AM10" s="274"/>
      <c r="AN10" s="274"/>
      <c r="AO10" s="272"/>
    </row>
    <row r="11" spans="1:148" s="271" customFormat="1" ht="15">
      <c r="A11" s="276"/>
      <c r="B11" s="277">
        <v>9</v>
      </c>
      <c r="C11" s="432"/>
      <c r="D11" s="432"/>
      <c r="E11" s="278">
        <v>3</v>
      </c>
      <c r="F11" s="279" t="s">
        <v>18</v>
      </c>
      <c r="G11" s="279" t="s">
        <v>7</v>
      </c>
      <c r="H11" s="280">
        <v>3</v>
      </c>
      <c r="I11" s="281">
        <v>10</v>
      </c>
      <c r="J11" s="282">
        <v>21</v>
      </c>
      <c r="K11" s="283">
        <f t="shared" si="0"/>
        <v>0.7</v>
      </c>
      <c r="L11" s="251" t="s">
        <v>9</v>
      </c>
      <c r="M11" s="252" t="s">
        <v>9</v>
      </c>
      <c r="N11" s="253" t="s">
        <v>9</v>
      </c>
      <c r="O11" s="284">
        <v>50</v>
      </c>
      <c r="P11" s="282">
        <v>300</v>
      </c>
      <c r="Q11" s="285">
        <f t="shared" si="2"/>
        <v>300</v>
      </c>
      <c r="R11" s="286">
        <v>2</v>
      </c>
      <c r="S11" s="287">
        <f t="shared" si="3"/>
        <v>2</v>
      </c>
      <c r="T11" s="258"/>
      <c r="U11" s="259" t="str">
        <f t="shared" si="4"/>
        <v>NO</v>
      </c>
      <c r="V11" s="260" t="str">
        <f t="shared" si="5"/>
        <v>missing value</v>
      </c>
      <c r="W11" s="261" t="str">
        <f t="shared" si="1"/>
        <v/>
      </c>
      <c r="X11" s="262"/>
      <c r="Y11" s="263"/>
      <c r="Z11" s="264"/>
      <c r="AA11" s="265"/>
      <c r="AB11" s="266"/>
      <c r="AC11" s="265"/>
      <c r="AD11" s="265"/>
      <c r="AE11" s="267"/>
      <c r="AF11" s="269"/>
      <c r="AG11" s="269"/>
      <c r="AH11" s="269"/>
      <c r="AI11" s="270"/>
      <c r="AL11" s="291"/>
      <c r="AM11" s="274"/>
      <c r="AN11" s="274"/>
      <c r="AO11" s="272"/>
    </row>
    <row r="12" spans="1:148" s="271" customFormat="1" ht="15">
      <c r="A12" s="276"/>
      <c r="B12" s="277">
        <v>10</v>
      </c>
      <c r="C12" s="432"/>
      <c r="D12" s="432"/>
      <c r="E12" s="278">
        <v>1</v>
      </c>
      <c r="F12" s="279" t="s">
        <v>18</v>
      </c>
      <c r="G12" s="279" t="s">
        <v>7</v>
      </c>
      <c r="H12" s="280">
        <v>4</v>
      </c>
      <c r="I12" s="281">
        <v>10</v>
      </c>
      <c r="J12" s="282">
        <v>30</v>
      </c>
      <c r="K12" s="283">
        <f t="shared" si="0"/>
        <v>1</v>
      </c>
      <c r="L12" s="251" t="s">
        <v>9</v>
      </c>
      <c r="M12" s="252" t="s">
        <v>9</v>
      </c>
      <c r="N12" s="253" t="s">
        <v>9</v>
      </c>
      <c r="O12" s="284">
        <v>50</v>
      </c>
      <c r="P12" s="282">
        <v>300</v>
      </c>
      <c r="Q12" s="285">
        <f t="shared" si="2"/>
        <v>300</v>
      </c>
      <c r="R12" s="286">
        <v>2</v>
      </c>
      <c r="S12" s="287">
        <f t="shared" si="3"/>
        <v>2</v>
      </c>
      <c r="T12" s="258"/>
      <c r="U12" s="259" t="str">
        <f t="shared" si="4"/>
        <v>NO</v>
      </c>
      <c r="V12" s="260" t="str">
        <f t="shared" si="5"/>
        <v>missing value</v>
      </c>
      <c r="W12" s="261" t="str">
        <f t="shared" si="1"/>
        <v/>
      </c>
      <c r="X12" s="262"/>
      <c r="Y12" s="263"/>
      <c r="Z12" s="264"/>
      <c r="AA12" s="265"/>
      <c r="AB12" s="266"/>
      <c r="AC12" s="265"/>
      <c r="AD12" s="265"/>
      <c r="AE12" s="267"/>
      <c r="AF12" s="269"/>
      <c r="AG12" s="269"/>
      <c r="AH12" s="269"/>
      <c r="AI12" s="270"/>
      <c r="AL12" s="291"/>
      <c r="AM12" s="274"/>
      <c r="AN12" s="274"/>
      <c r="AO12" s="272"/>
    </row>
    <row r="13" spans="1:148" s="271" customFormat="1" ht="15">
      <c r="A13" s="276"/>
      <c r="B13" s="277">
        <v>11</v>
      </c>
      <c r="C13" s="432"/>
      <c r="D13" s="432"/>
      <c r="E13" s="278">
        <v>2</v>
      </c>
      <c r="F13" s="279" t="s">
        <v>18</v>
      </c>
      <c r="G13" s="279" t="s">
        <v>7</v>
      </c>
      <c r="H13" s="280">
        <v>4</v>
      </c>
      <c r="I13" s="281">
        <v>10</v>
      </c>
      <c r="J13" s="282">
        <v>30</v>
      </c>
      <c r="K13" s="283">
        <f t="shared" si="0"/>
        <v>1</v>
      </c>
      <c r="L13" s="251" t="s">
        <v>9</v>
      </c>
      <c r="M13" s="252" t="s">
        <v>9</v>
      </c>
      <c r="N13" s="253" t="s">
        <v>9</v>
      </c>
      <c r="O13" s="284">
        <v>50</v>
      </c>
      <c r="P13" s="282">
        <v>300</v>
      </c>
      <c r="Q13" s="285">
        <f t="shared" si="2"/>
        <v>300</v>
      </c>
      <c r="R13" s="286">
        <v>2</v>
      </c>
      <c r="S13" s="287">
        <f t="shared" si="3"/>
        <v>2</v>
      </c>
      <c r="T13" s="258"/>
      <c r="U13" s="259" t="str">
        <f t="shared" si="4"/>
        <v>NO</v>
      </c>
      <c r="V13" s="260" t="str">
        <f t="shared" si="5"/>
        <v>missing value</v>
      </c>
      <c r="W13" s="261" t="str">
        <f t="shared" si="1"/>
        <v/>
      </c>
      <c r="X13" s="262"/>
      <c r="Y13" s="263"/>
      <c r="Z13" s="264"/>
      <c r="AA13" s="265"/>
      <c r="AB13" s="266"/>
      <c r="AC13" s="265"/>
      <c r="AD13" s="265"/>
      <c r="AE13" s="267"/>
      <c r="AF13" s="269"/>
      <c r="AG13" s="269"/>
      <c r="AH13" s="269"/>
      <c r="AI13" s="270"/>
      <c r="AL13" s="291"/>
      <c r="AM13" s="274"/>
      <c r="AN13" s="274"/>
      <c r="AO13" s="272"/>
    </row>
    <row r="14" spans="1:148" s="271" customFormat="1" ht="15">
      <c r="A14" s="276"/>
      <c r="B14" s="277">
        <v>12</v>
      </c>
      <c r="C14" s="432"/>
      <c r="D14" s="432"/>
      <c r="E14" s="278">
        <v>3</v>
      </c>
      <c r="F14" s="279" t="s">
        <v>18</v>
      </c>
      <c r="G14" s="279" t="s">
        <v>7</v>
      </c>
      <c r="H14" s="280">
        <v>4</v>
      </c>
      <c r="I14" s="281">
        <v>10</v>
      </c>
      <c r="J14" s="282">
        <v>30</v>
      </c>
      <c r="K14" s="283">
        <f t="shared" si="0"/>
        <v>1</v>
      </c>
      <c r="L14" s="251" t="s">
        <v>9</v>
      </c>
      <c r="M14" s="252" t="s">
        <v>9</v>
      </c>
      <c r="N14" s="253" t="s">
        <v>9</v>
      </c>
      <c r="O14" s="284">
        <v>50</v>
      </c>
      <c r="P14" s="282">
        <v>300</v>
      </c>
      <c r="Q14" s="285">
        <f t="shared" si="2"/>
        <v>300</v>
      </c>
      <c r="R14" s="286">
        <v>2</v>
      </c>
      <c r="S14" s="287">
        <f t="shared" si="3"/>
        <v>2</v>
      </c>
      <c r="T14" s="258"/>
      <c r="U14" s="259" t="str">
        <f t="shared" si="4"/>
        <v>NO</v>
      </c>
      <c r="V14" s="260" t="str">
        <f t="shared" si="5"/>
        <v>missing value</v>
      </c>
      <c r="W14" s="261" t="str">
        <f t="shared" si="1"/>
        <v/>
      </c>
      <c r="X14" s="262"/>
      <c r="Y14" s="263"/>
      <c r="Z14" s="264"/>
      <c r="AA14" s="265"/>
      <c r="AB14" s="266"/>
      <c r="AC14" s="265"/>
      <c r="AD14" s="265"/>
      <c r="AE14" s="267"/>
      <c r="AF14" s="269"/>
      <c r="AG14" s="269"/>
      <c r="AH14" s="269"/>
      <c r="AI14" s="270"/>
      <c r="AL14" s="291"/>
      <c r="AM14" s="274"/>
      <c r="AN14" s="274"/>
      <c r="AO14" s="272"/>
    </row>
    <row r="15" spans="1:148" s="271" customFormat="1" ht="15">
      <c r="A15" s="276"/>
      <c r="B15" s="277">
        <v>13</v>
      </c>
      <c r="C15" s="432"/>
      <c r="D15" s="432"/>
      <c r="E15" s="278">
        <v>1</v>
      </c>
      <c r="F15" s="279" t="s">
        <v>18</v>
      </c>
      <c r="G15" s="279" t="s">
        <v>7</v>
      </c>
      <c r="H15" s="280">
        <v>5</v>
      </c>
      <c r="I15" s="281">
        <v>10</v>
      </c>
      <c r="J15" s="282">
        <v>45</v>
      </c>
      <c r="K15" s="283">
        <f t="shared" si="0"/>
        <v>1.5</v>
      </c>
      <c r="L15" s="251" t="s">
        <v>9</v>
      </c>
      <c r="M15" s="252" t="s">
        <v>9</v>
      </c>
      <c r="N15" s="253" t="s">
        <v>9</v>
      </c>
      <c r="O15" s="284">
        <v>50</v>
      </c>
      <c r="P15" s="282">
        <v>300</v>
      </c>
      <c r="Q15" s="285">
        <f t="shared" si="2"/>
        <v>300</v>
      </c>
      <c r="R15" s="286">
        <v>2</v>
      </c>
      <c r="S15" s="287">
        <f t="shared" si="3"/>
        <v>2</v>
      </c>
      <c r="T15" s="258"/>
      <c r="U15" s="259" t="str">
        <f t="shared" si="4"/>
        <v>NO</v>
      </c>
      <c r="V15" s="260" t="str">
        <f t="shared" si="5"/>
        <v>missing value</v>
      </c>
      <c r="W15" s="261" t="str">
        <f t="shared" si="1"/>
        <v/>
      </c>
      <c r="X15" s="262"/>
      <c r="Y15" s="263"/>
      <c r="Z15" s="264"/>
      <c r="AA15" s="265"/>
      <c r="AB15" s="266"/>
      <c r="AC15" s="265"/>
      <c r="AD15" s="265"/>
      <c r="AE15" s="267"/>
      <c r="AF15" s="269"/>
      <c r="AG15" s="269"/>
      <c r="AH15" s="269"/>
      <c r="AI15" s="270"/>
      <c r="AL15" s="291"/>
      <c r="AM15" s="274"/>
      <c r="AN15" s="274"/>
      <c r="AO15" s="292"/>
    </row>
    <row r="16" spans="1:148" s="271" customFormat="1" ht="15">
      <c r="A16" s="276"/>
      <c r="B16" s="277">
        <v>14</v>
      </c>
      <c r="C16" s="432"/>
      <c r="D16" s="432"/>
      <c r="E16" s="278">
        <v>2</v>
      </c>
      <c r="F16" s="279" t="s">
        <v>18</v>
      </c>
      <c r="G16" s="279" t="s">
        <v>7</v>
      </c>
      <c r="H16" s="280">
        <v>5</v>
      </c>
      <c r="I16" s="281">
        <v>10</v>
      </c>
      <c r="J16" s="282">
        <v>45</v>
      </c>
      <c r="K16" s="283">
        <f t="shared" si="0"/>
        <v>1.5</v>
      </c>
      <c r="L16" s="251" t="s">
        <v>9</v>
      </c>
      <c r="M16" s="252" t="s">
        <v>9</v>
      </c>
      <c r="N16" s="253" t="s">
        <v>9</v>
      </c>
      <c r="O16" s="284">
        <v>50</v>
      </c>
      <c r="P16" s="282">
        <v>300</v>
      </c>
      <c r="Q16" s="285">
        <f t="shared" si="2"/>
        <v>300</v>
      </c>
      <c r="R16" s="286">
        <v>2</v>
      </c>
      <c r="S16" s="287">
        <f t="shared" si="3"/>
        <v>2</v>
      </c>
      <c r="T16" s="258"/>
      <c r="U16" s="259" t="str">
        <f t="shared" si="4"/>
        <v>NO</v>
      </c>
      <c r="V16" s="260" t="str">
        <f t="shared" si="5"/>
        <v>missing value</v>
      </c>
      <c r="W16" s="261" t="str">
        <f t="shared" si="1"/>
        <v/>
      </c>
      <c r="X16" s="262"/>
      <c r="Y16" s="263"/>
      <c r="Z16" s="264"/>
      <c r="AA16" s="265"/>
      <c r="AB16" s="266"/>
      <c r="AC16" s="265"/>
      <c r="AD16" s="265"/>
      <c r="AE16" s="267"/>
      <c r="AF16" s="269"/>
      <c r="AG16" s="269"/>
      <c r="AH16" s="269"/>
      <c r="AI16" s="270"/>
      <c r="AL16" s="291"/>
      <c r="AM16" s="274"/>
      <c r="AN16" s="274"/>
      <c r="AO16" s="292"/>
    </row>
    <row r="17" spans="1:41" s="271" customFormat="1" ht="15">
      <c r="A17" s="276"/>
      <c r="B17" s="277">
        <v>15</v>
      </c>
      <c r="C17" s="432"/>
      <c r="D17" s="432"/>
      <c r="E17" s="278">
        <v>3</v>
      </c>
      <c r="F17" s="279" t="s">
        <v>18</v>
      </c>
      <c r="G17" s="279" t="s">
        <v>7</v>
      </c>
      <c r="H17" s="280">
        <v>5</v>
      </c>
      <c r="I17" s="281">
        <v>10</v>
      </c>
      <c r="J17" s="282">
        <v>45</v>
      </c>
      <c r="K17" s="283">
        <f t="shared" si="0"/>
        <v>1.5</v>
      </c>
      <c r="L17" s="251" t="s">
        <v>9</v>
      </c>
      <c r="M17" s="252" t="s">
        <v>9</v>
      </c>
      <c r="N17" s="253" t="s">
        <v>9</v>
      </c>
      <c r="O17" s="284">
        <v>50</v>
      </c>
      <c r="P17" s="282">
        <v>300</v>
      </c>
      <c r="Q17" s="285">
        <f t="shared" si="2"/>
        <v>300</v>
      </c>
      <c r="R17" s="286">
        <v>2</v>
      </c>
      <c r="S17" s="287">
        <f t="shared" si="3"/>
        <v>2</v>
      </c>
      <c r="T17" s="258"/>
      <c r="U17" s="259" t="str">
        <f t="shared" si="4"/>
        <v>NO</v>
      </c>
      <c r="V17" s="260" t="str">
        <f t="shared" si="5"/>
        <v>missing value</v>
      </c>
      <c r="W17" s="261" t="str">
        <f t="shared" si="1"/>
        <v/>
      </c>
      <c r="X17" s="262"/>
      <c r="Y17" s="263"/>
      <c r="Z17" s="264"/>
      <c r="AA17" s="265"/>
      <c r="AB17" s="266"/>
      <c r="AC17" s="265"/>
      <c r="AD17" s="265"/>
      <c r="AE17" s="267"/>
      <c r="AF17" s="269"/>
      <c r="AG17" s="269"/>
      <c r="AH17" s="269"/>
      <c r="AI17" s="270"/>
      <c r="AL17" s="291"/>
      <c r="AM17" s="274"/>
      <c r="AN17" s="274"/>
      <c r="AO17" s="292"/>
    </row>
    <row r="18" spans="1:41" s="271" customFormat="1" ht="15">
      <c r="A18" s="276"/>
      <c r="B18" s="277">
        <v>16</v>
      </c>
      <c r="C18" s="432"/>
      <c r="D18" s="432"/>
      <c r="E18" s="278">
        <v>1</v>
      </c>
      <c r="F18" s="279" t="s">
        <v>18</v>
      </c>
      <c r="G18" s="279" t="s">
        <v>7</v>
      </c>
      <c r="H18" s="280">
        <v>6</v>
      </c>
      <c r="I18" s="281">
        <v>100</v>
      </c>
      <c r="J18" s="282">
        <v>7.5</v>
      </c>
      <c r="K18" s="283">
        <f t="shared" si="0"/>
        <v>2.5</v>
      </c>
      <c r="L18" s="251" t="s">
        <v>9</v>
      </c>
      <c r="M18" s="252" t="s">
        <v>9</v>
      </c>
      <c r="N18" s="253" t="s">
        <v>9</v>
      </c>
      <c r="O18" s="284">
        <v>50</v>
      </c>
      <c r="P18" s="282">
        <v>300</v>
      </c>
      <c r="Q18" s="285">
        <f t="shared" si="2"/>
        <v>300</v>
      </c>
      <c r="R18" s="286">
        <v>2</v>
      </c>
      <c r="S18" s="287">
        <f t="shared" si="3"/>
        <v>2</v>
      </c>
      <c r="T18" s="258"/>
      <c r="U18" s="259" t="str">
        <f t="shared" si="4"/>
        <v>NO</v>
      </c>
      <c r="V18" s="260" t="str">
        <f t="shared" si="5"/>
        <v>missing value</v>
      </c>
      <c r="W18" s="261" t="str">
        <f t="shared" si="1"/>
        <v/>
      </c>
      <c r="X18" s="262"/>
      <c r="Y18" s="263"/>
      <c r="Z18" s="264"/>
      <c r="AA18" s="265"/>
      <c r="AB18" s="266"/>
      <c r="AC18" s="265"/>
      <c r="AD18" s="265"/>
      <c r="AE18" s="267"/>
      <c r="AF18" s="269"/>
      <c r="AG18" s="269"/>
      <c r="AH18" s="269"/>
      <c r="AI18" s="270"/>
      <c r="AL18" s="291"/>
      <c r="AM18" s="274"/>
      <c r="AN18" s="274"/>
      <c r="AO18" s="272"/>
    </row>
    <row r="19" spans="1:41" s="271" customFormat="1" ht="15">
      <c r="A19" s="276"/>
      <c r="B19" s="277">
        <v>17</v>
      </c>
      <c r="C19" s="432"/>
      <c r="D19" s="432"/>
      <c r="E19" s="278">
        <v>2</v>
      </c>
      <c r="F19" s="279" t="s">
        <v>18</v>
      </c>
      <c r="G19" s="279" t="s">
        <v>7</v>
      </c>
      <c r="H19" s="280">
        <v>6</v>
      </c>
      <c r="I19" s="281">
        <v>100</v>
      </c>
      <c r="J19" s="282">
        <v>7.5</v>
      </c>
      <c r="K19" s="283">
        <f t="shared" si="0"/>
        <v>2.5</v>
      </c>
      <c r="L19" s="251" t="s">
        <v>9</v>
      </c>
      <c r="M19" s="252" t="s">
        <v>9</v>
      </c>
      <c r="N19" s="253" t="s">
        <v>9</v>
      </c>
      <c r="O19" s="284">
        <v>50</v>
      </c>
      <c r="P19" s="282">
        <v>300</v>
      </c>
      <c r="Q19" s="285">
        <f t="shared" si="2"/>
        <v>300</v>
      </c>
      <c r="R19" s="286">
        <v>2</v>
      </c>
      <c r="S19" s="287">
        <f t="shared" si="3"/>
        <v>2</v>
      </c>
      <c r="T19" s="258"/>
      <c r="U19" s="259" t="str">
        <f t="shared" si="4"/>
        <v>NO</v>
      </c>
      <c r="V19" s="260" t="str">
        <f t="shared" si="5"/>
        <v>missing value</v>
      </c>
      <c r="W19" s="261" t="str">
        <f t="shared" si="1"/>
        <v/>
      </c>
      <c r="X19" s="262"/>
      <c r="Y19" s="263"/>
      <c r="Z19" s="264"/>
      <c r="AA19" s="265"/>
      <c r="AB19" s="266"/>
      <c r="AC19" s="265"/>
      <c r="AD19" s="265"/>
      <c r="AE19" s="267"/>
      <c r="AF19" s="269"/>
      <c r="AG19" s="269"/>
      <c r="AH19" s="269"/>
      <c r="AI19" s="270"/>
      <c r="AL19" s="291"/>
      <c r="AM19" s="274"/>
      <c r="AN19" s="274"/>
      <c r="AO19" s="272"/>
    </row>
    <row r="20" spans="1:41" s="271" customFormat="1" ht="15">
      <c r="A20" s="276"/>
      <c r="B20" s="277">
        <v>18</v>
      </c>
      <c r="C20" s="432"/>
      <c r="D20" s="432"/>
      <c r="E20" s="278">
        <v>3</v>
      </c>
      <c r="F20" s="279" t="s">
        <v>18</v>
      </c>
      <c r="G20" s="279" t="s">
        <v>7</v>
      </c>
      <c r="H20" s="280">
        <v>6</v>
      </c>
      <c r="I20" s="281">
        <v>100</v>
      </c>
      <c r="J20" s="282">
        <v>7.5</v>
      </c>
      <c r="K20" s="283">
        <f t="shared" si="0"/>
        <v>2.5</v>
      </c>
      <c r="L20" s="251" t="s">
        <v>9</v>
      </c>
      <c r="M20" s="252" t="s">
        <v>9</v>
      </c>
      <c r="N20" s="253" t="s">
        <v>9</v>
      </c>
      <c r="O20" s="284">
        <v>50</v>
      </c>
      <c r="P20" s="282">
        <v>300</v>
      </c>
      <c r="Q20" s="285">
        <f t="shared" si="2"/>
        <v>300</v>
      </c>
      <c r="R20" s="286">
        <v>2</v>
      </c>
      <c r="S20" s="287">
        <f t="shared" si="3"/>
        <v>2</v>
      </c>
      <c r="T20" s="258"/>
      <c r="U20" s="259" t="str">
        <f t="shared" si="4"/>
        <v>NO</v>
      </c>
      <c r="V20" s="260" t="str">
        <f t="shared" si="5"/>
        <v>missing value</v>
      </c>
      <c r="W20" s="261" t="str">
        <f t="shared" si="1"/>
        <v/>
      </c>
      <c r="X20" s="262"/>
      <c r="Y20" s="263"/>
      <c r="Z20" s="264"/>
      <c r="AA20" s="265"/>
      <c r="AB20" s="266"/>
      <c r="AC20" s="265"/>
      <c r="AD20" s="265"/>
      <c r="AE20" s="267"/>
      <c r="AF20" s="486"/>
      <c r="AG20" s="486"/>
      <c r="AH20" s="486"/>
      <c r="AI20" s="270"/>
      <c r="AL20" s="291"/>
      <c r="AM20" s="274"/>
      <c r="AN20" s="274"/>
      <c r="AO20" s="272"/>
    </row>
    <row r="21" spans="1:41" s="271" customFormat="1" ht="15">
      <c r="A21" s="276"/>
      <c r="B21" s="277">
        <v>19</v>
      </c>
      <c r="C21" s="432"/>
      <c r="D21" s="432"/>
      <c r="E21" s="278">
        <v>1</v>
      </c>
      <c r="F21" s="279" t="s">
        <v>18</v>
      </c>
      <c r="G21" s="279" t="s">
        <v>7</v>
      </c>
      <c r="H21" s="280">
        <v>7</v>
      </c>
      <c r="I21" s="281">
        <v>100</v>
      </c>
      <c r="J21" s="282">
        <v>15</v>
      </c>
      <c r="K21" s="283">
        <f t="shared" si="0"/>
        <v>5</v>
      </c>
      <c r="L21" s="251" t="s">
        <v>9</v>
      </c>
      <c r="M21" s="252" t="s">
        <v>9</v>
      </c>
      <c r="N21" s="253" t="s">
        <v>9</v>
      </c>
      <c r="O21" s="284">
        <v>50</v>
      </c>
      <c r="P21" s="282">
        <v>300</v>
      </c>
      <c r="Q21" s="285">
        <f t="shared" si="2"/>
        <v>300</v>
      </c>
      <c r="R21" s="286">
        <v>2</v>
      </c>
      <c r="S21" s="287">
        <f t="shared" si="3"/>
        <v>2</v>
      </c>
      <c r="T21" s="258"/>
      <c r="U21" s="259" t="str">
        <f t="shared" si="4"/>
        <v>NO</v>
      </c>
      <c r="V21" s="260" t="str">
        <f t="shared" si="5"/>
        <v>missing value</v>
      </c>
      <c r="W21" s="261" t="str">
        <f t="shared" si="1"/>
        <v/>
      </c>
      <c r="X21" s="262"/>
      <c r="Y21" s="263"/>
      <c r="Z21" s="264"/>
      <c r="AA21" s="265"/>
      <c r="AB21" s="266"/>
      <c r="AC21" s="265"/>
      <c r="AD21" s="265"/>
      <c r="AE21" s="267"/>
      <c r="AF21" s="291"/>
      <c r="AG21" s="274"/>
      <c r="AH21" s="274"/>
      <c r="AI21" s="293"/>
      <c r="AL21" s="291"/>
      <c r="AM21" s="274"/>
      <c r="AN21" s="274"/>
      <c r="AO21" s="272"/>
    </row>
    <row r="22" spans="1:41" s="271" customFormat="1" ht="15">
      <c r="A22" s="276"/>
      <c r="B22" s="277">
        <v>20</v>
      </c>
      <c r="C22" s="432"/>
      <c r="D22" s="432"/>
      <c r="E22" s="278">
        <v>2</v>
      </c>
      <c r="F22" s="279" t="s">
        <v>18</v>
      </c>
      <c r="G22" s="279" t="s">
        <v>7</v>
      </c>
      <c r="H22" s="280">
        <v>7</v>
      </c>
      <c r="I22" s="281">
        <v>100</v>
      </c>
      <c r="J22" s="282">
        <v>15</v>
      </c>
      <c r="K22" s="283">
        <f t="shared" si="0"/>
        <v>5</v>
      </c>
      <c r="L22" s="251" t="s">
        <v>9</v>
      </c>
      <c r="M22" s="252" t="s">
        <v>9</v>
      </c>
      <c r="N22" s="253" t="s">
        <v>9</v>
      </c>
      <c r="O22" s="284">
        <v>50</v>
      </c>
      <c r="P22" s="282">
        <v>300</v>
      </c>
      <c r="Q22" s="285">
        <f t="shared" si="2"/>
        <v>300</v>
      </c>
      <c r="R22" s="286">
        <v>2</v>
      </c>
      <c r="S22" s="287">
        <f t="shared" si="3"/>
        <v>2</v>
      </c>
      <c r="T22" s="258"/>
      <c r="U22" s="259" t="str">
        <f t="shared" si="4"/>
        <v>NO</v>
      </c>
      <c r="V22" s="260" t="str">
        <f t="shared" si="5"/>
        <v>missing value</v>
      </c>
      <c r="W22" s="261" t="str">
        <f t="shared" si="1"/>
        <v/>
      </c>
      <c r="X22" s="262"/>
      <c r="Y22" s="263"/>
      <c r="Z22" s="264"/>
      <c r="AA22" s="265"/>
      <c r="AB22" s="266"/>
      <c r="AC22" s="265"/>
      <c r="AD22" s="265"/>
      <c r="AE22" s="267"/>
      <c r="AF22" s="291"/>
      <c r="AG22" s="274"/>
      <c r="AH22" s="274"/>
      <c r="AI22" s="294"/>
      <c r="AL22" s="291"/>
      <c r="AM22" s="274"/>
      <c r="AN22" s="274"/>
      <c r="AO22" s="272"/>
    </row>
    <row r="23" spans="1:41" s="272" customFormat="1" ht="15">
      <c r="A23" s="276"/>
      <c r="B23" s="277">
        <v>21</v>
      </c>
      <c r="C23" s="432"/>
      <c r="D23" s="432"/>
      <c r="E23" s="278">
        <v>3</v>
      </c>
      <c r="F23" s="279" t="s">
        <v>18</v>
      </c>
      <c r="G23" s="279" t="s">
        <v>7</v>
      </c>
      <c r="H23" s="280">
        <v>7</v>
      </c>
      <c r="I23" s="281">
        <v>100</v>
      </c>
      <c r="J23" s="282">
        <v>15</v>
      </c>
      <c r="K23" s="283">
        <f t="shared" si="0"/>
        <v>5</v>
      </c>
      <c r="L23" s="251" t="s">
        <v>9</v>
      </c>
      <c r="M23" s="252" t="s">
        <v>9</v>
      </c>
      <c r="N23" s="253" t="s">
        <v>9</v>
      </c>
      <c r="O23" s="284">
        <v>50</v>
      </c>
      <c r="P23" s="282">
        <v>300</v>
      </c>
      <c r="Q23" s="285">
        <f t="shared" si="2"/>
        <v>300</v>
      </c>
      <c r="R23" s="286">
        <v>2</v>
      </c>
      <c r="S23" s="287">
        <f t="shared" si="3"/>
        <v>2</v>
      </c>
      <c r="T23" s="258"/>
      <c r="U23" s="259" t="str">
        <f t="shared" si="4"/>
        <v>NO</v>
      </c>
      <c r="V23" s="260" t="str">
        <f t="shared" si="5"/>
        <v>missing value</v>
      </c>
      <c r="W23" s="261" t="str">
        <f t="shared" si="1"/>
        <v/>
      </c>
      <c r="X23" s="262"/>
      <c r="Y23" s="263"/>
      <c r="Z23" s="264"/>
      <c r="AA23" s="265"/>
      <c r="AB23" s="266"/>
      <c r="AC23" s="265"/>
      <c r="AD23" s="265"/>
      <c r="AF23" s="291"/>
      <c r="AG23" s="274"/>
      <c r="AH23" s="274"/>
      <c r="AI23" s="295"/>
      <c r="AL23" s="291"/>
      <c r="AM23" s="274"/>
      <c r="AN23" s="274"/>
    </row>
    <row r="24" spans="1:41" s="272" customFormat="1" ht="15">
      <c r="A24" s="276"/>
      <c r="B24" s="277">
        <v>22</v>
      </c>
      <c r="C24" s="432"/>
      <c r="D24" s="432"/>
      <c r="E24" s="278">
        <v>1</v>
      </c>
      <c r="F24" s="279" t="s">
        <v>18</v>
      </c>
      <c r="G24" s="279" t="s">
        <v>7</v>
      </c>
      <c r="H24" s="280">
        <v>8</v>
      </c>
      <c r="I24" s="281">
        <v>100</v>
      </c>
      <c r="J24" s="282">
        <v>30</v>
      </c>
      <c r="K24" s="283">
        <f t="shared" si="0"/>
        <v>10</v>
      </c>
      <c r="L24" s="251" t="s">
        <v>9</v>
      </c>
      <c r="M24" s="252" t="s">
        <v>9</v>
      </c>
      <c r="N24" s="253" t="s">
        <v>9</v>
      </c>
      <c r="O24" s="284">
        <v>50</v>
      </c>
      <c r="P24" s="282">
        <v>300</v>
      </c>
      <c r="Q24" s="285">
        <f t="shared" si="2"/>
        <v>300</v>
      </c>
      <c r="R24" s="286">
        <v>2</v>
      </c>
      <c r="S24" s="287">
        <f t="shared" si="3"/>
        <v>2</v>
      </c>
      <c r="T24" s="258"/>
      <c r="U24" s="259" t="str">
        <f t="shared" si="4"/>
        <v>NO</v>
      </c>
      <c r="V24" s="260" t="str">
        <f t="shared" si="5"/>
        <v>missing value</v>
      </c>
      <c r="W24" s="261" t="str">
        <f t="shared" si="1"/>
        <v/>
      </c>
      <c r="X24" s="262"/>
      <c r="Y24" s="263"/>
      <c r="Z24" s="264"/>
      <c r="AA24" s="265"/>
      <c r="AB24" s="266"/>
      <c r="AC24" s="265"/>
      <c r="AD24" s="265"/>
      <c r="AH24" s="274"/>
      <c r="AI24" s="293"/>
      <c r="AL24" s="291"/>
      <c r="AM24" s="274"/>
      <c r="AN24" s="274"/>
    </row>
    <row r="25" spans="1:41" s="272" customFormat="1" ht="15">
      <c r="A25" s="276"/>
      <c r="B25" s="277">
        <v>23</v>
      </c>
      <c r="C25" s="432"/>
      <c r="D25" s="432"/>
      <c r="E25" s="278">
        <v>2</v>
      </c>
      <c r="F25" s="279" t="s">
        <v>18</v>
      </c>
      <c r="G25" s="279" t="s">
        <v>7</v>
      </c>
      <c r="H25" s="280">
        <v>8</v>
      </c>
      <c r="I25" s="281">
        <v>100</v>
      </c>
      <c r="J25" s="282">
        <v>30</v>
      </c>
      <c r="K25" s="283">
        <f t="shared" si="0"/>
        <v>10</v>
      </c>
      <c r="L25" s="251" t="s">
        <v>9</v>
      </c>
      <c r="M25" s="252" t="s">
        <v>9</v>
      </c>
      <c r="N25" s="253" t="s">
        <v>9</v>
      </c>
      <c r="O25" s="284">
        <v>50</v>
      </c>
      <c r="P25" s="282">
        <v>300</v>
      </c>
      <c r="Q25" s="285">
        <f t="shared" si="2"/>
        <v>300</v>
      </c>
      <c r="R25" s="286">
        <v>2</v>
      </c>
      <c r="S25" s="287">
        <f t="shared" si="3"/>
        <v>2</v>
      </c>
      <c r="T25" s="258"/>
      <c r="U25" s="259" t="str">
        <f t="shared" si="4"/>
        <v>NO</v>
      </c>
      <c r="V25" s="260" t="str">
        <f t="shared" si="5"/>
        <v>missing value</v>
      </c>
      <c r="W25" s="261" t="str">
        <f t="shared" si="1"/>
        <v/>
      </c>
      <c r="X25" s="262"/>
      <c r="Y25" s="263"/>
      <c r="Z25" s="264"/>
      <c r="AA25" s="265"/>
      <c r="AB25" s="266"/>
      <c r="AC25" s="265"/>
      <c r="AD25" s="265"/>
      <c r="AH25" s="274"/>
      <c r="AI25" s="293"/>
      <c r="AL25" s="288"/>
      <c r="AM25" s="288"/>
      <c r="AN25" s="288"/>
    </row>
    <row r="26" spans="1:41" s="271" customFormat="1" ht="15.75" thickBot="1">
      <c r="A26" s="296"/>
      <c r="B26" s="297">
        <v>24</v>
      </c>
      <c r="C26" s="431"/>
      <c r="D26" s="431"/>
      <c r="E26" s="298">
        <v>3</v>
      </c>
      <c r="F26" s="299" t="s">
        <v>18</v>
      </c>
      <c r="G26" s="299" t="s">
        <v>7</v>
      </c>
      <c r="H26" s="300">
        <v>8</v>
      </c>
      <c r="I26" s="301">
        <v>100</v>
      </c>
      <c r="J26" s="302">
        <v>30</v>
      </c>
      <c r="K26" s="303">
        <f t="shared" si="0"/>
        <v>10</v>
      </c>
      <c r="L26" s="304" t="s">
        <v>9</v>
      </c>
      <c r="M26" s="305" t="s">
        <v>9</v>
      </c>
      <c r="N26" s="306" t="s">
        <v>9</v>
      </c>
      <c r="O26" s="307">
        <v>50</v>
      </c>
      <c r="P26" s="302">
        <v>300</v>
      </c>
      <c r="Q26" s="308">
        <f t="shared" si="2"/>
        <v>300</v>
      </c>
      <c r="R26" s="309">
        <v>2</v>
      </c>
      <c r="S26" s="310">
        <f t="shared" si="3"/>
        <v>2</v>
      </c>
      <c r="T26" s="311"/>
      <c r="U26" s="312" t="str">
        <f t="shared" si="4"/>
        <v>NO</v>
      </c>
      <c r="V26" s="313" t="str">
        <f t="shared" si="5"/>
        <v>missing value</v>
      </c>
      <c r="W26" s="314" t="str">
        <f t="shared" si="1"/>
        <v/>
      </c>
      <c r="X26" s="262"/>
      <c r="Y26" s="263"/>
      <c r="Z26" s="264"/>
      <c r="AA26" s="265"/>
      <c r="AB26" s="266"/>
      <c r="AC26" s="265"/>
      <c r="AD26" s="265"/>
      <c r="AE26" s="267"/>
      <c r="AH26" s="274"/>
      <c r="AI26" s="293"/>
      <c r="AL26" s="272"/>
      <c r="AM26" s="315"/>
      <c r="AN26" s="272"/>
      <c r="AO26" s="272"/>
    </row>
    <row r="27" spans="1:41" s="271" customFormat="1" ht="13.5" customHeight="1">
      <c r="A27" s="316"/>
      <c r="B27" s="244">
        <v>25</v>
      </c>
      <c r="C27" s="433"/>
      <c r="D27" s="433"/>
      <c r="E27" s="245">
        <v>1</v>
      </c>
      <c r="F27" s="317" t="s">
        <v>19</v>
      </c>
      <c r="G27" s="317" t="s">
        <v>4</v>
      </c>
      <c r="H27" s="318">
        <v>1</v>
      </c>
      <c r="I27" s="248">
        <v>10</v>
      </c>
      <c r="J27" s="249">
        <v>7.5</v>
      </c>
      <c r="K27" s="250">
        <f t="shared" si="0"/>
        <v>0.25</v>
      </c>
      <c r="L27" s="319">
        <v>1</v>
      </c>
      <c r="M27" s="249">
        <v>7.5</v>
      </c>
      <c r="N27" s="320">
        <f>L27*M27*1000/Q27</f>
        <v>25</v>
      </c>
      <c r="O27" s="321">
        <v>50</v>
      </c>
      <c r="P27" s="249">
        <v>300</v>
      </c>
      <c r="Q27" s="255">
        <f t="shared" si="2"/>
        <v>300</v>
      </c>
      <c r="R27" s="322">
        <v>2</v>
      </c>
      <c r="S27" s="323">
        <f t="shared" si="3"/>
        <v>2</v>
      </c>
      <c r="T27" s="324"/>
      <c r="U27" s="325" t="str">
        <f t="shared" si="4"/>
        <v>NO</v>
      </c>
      <c r="V27" s="326" t="str">
        <f t="shared" si="5"/>
        <v>missing value</v>
      </c>
      <c r="W27" s="327" t="str">
        <f t="shared" si="1"/>
        <v/>
      </c>
      <c r="X27" s="262"/>
      <c r="Y27" s="272"/>
      <c r="Z27" s="272"/>
      <c r="AA27" s="328"/>
      <c r="AB27" s="328"/>
      <c r="AG27" s="291"/>
      <c r="AH27" s="274"/>
      <c r="AI27" s="274"/>
      <c r="AJ27" s="293"/>
      <c r="AL27" s="272"/>
      <c r="AM27" s="315"/>
      <c r="AN27" s="329"/>
      <c r="AO27" s="272"/>
    </row>
    <row r="28" spans="1:41" s="271" customFormat="1" ht="13.5" customHeight="1">
      <c r="A28" s="276"/>
      <c r="B28" s="277">
        <v>26</v>
      </c>
      <c r="C28" s="432"/>
      <c r="D28" s="432"/>
      <c r="E28" s="278">
        <v>2</v>
      </c>
      <c r="F28" s="330" t="s">
        <v>19</v>
      </c>
      <c r="G28" s="330" t="s">
        <v>4</v>
      </c>
      <c r="H28" s="331">
        <v>1</v>
      </c>
      <c r="I28" s="281">
        <v>10</v>
      </c>
      <c r="J28" s="282">
        <v>7.5</v>
      </c>
      <c r="K28" s="283">
        <f t="shared" si="0"/>
        <v>0.25</v>
      </c>
      <c r="L28" s="332">
        <v>1</v>
      </c>
      <c r="M28" s="282">
        <v>7.5</v>
      </c>
      <c r="N28" s="333">
        <f t="shared" ref="N28:N50" si="6">L28*M28*1000/Q28</f>
        <v>25</v>
      </c>
      <c r="O28" s="334">
        <v>50</v>
      </c>
      <c r="P28" s="282">
        <v>300</v>
      </c>
      <c r="Q28" s="285">
        <f t="shared" si="2"/>
        <v>300</v>
      </c>
      <c r="R28" s="286">
        <v>2</v>
      </c>
      <c r="S28" s="287">
        <f t="shared" si="3"/>
        <v>2</v>
      </c>
      <c r="T28" s="335"/>
      <c r="U28" s="259" t="str">
        <f t="shared" si="4"/>
        <v>NO</v>
      </c>
      <c r="V28" s="260" t="str">
        <f t="shared" si="5"/>
        <v>missing value</v>
      </c>
      <c r="W28" s="261" t="str">
        <f t="shared" si="1"/>
        <v/>
      </c>
      <c r="X28" s="262"/>
      <c r="Y28" s="272"/>
      <c r="AE28" s="267"/>
      <c r="AG28" s="291"/>
      <c r="AH28" s="274"/>
      <c r="AI28" s="274"/>
      <c r="AJ28" s="293"/>
      <c r="AL28" s="272"/>
      <c r="AM28" s="315"/>
      <c r="AN28" s="329"/>
      <c r="AO28" s="272"/>
    </row>
    <row r="29" spans="1:41" s="271" customFormat="1" ht="14.25" customHeight="1">
      <c r="A29" s="276"/>
      <c r="B29" s="277">
        <v>27</v>
      </c>
      <c r="C29" s="432"/>
      <c r="D29" s="432"/>
      <c r="E29" s="278">
        <v>3</v>
      </c>
      <c r="F29" s="330" t="s">
        <v>19</v>
      </c>
      <c r="G29" s="330" t="s">
        <v>4</v>
      </c>
      <c r="H29" s="331">
        <v>1</v>
      </c>
      <c r="I29" s="281">
        <v>10</v>
      </c>
      <c r="J29" s="282">
        <v>7.5</v>
      </c>
      <c r="K29" s="283">
        <f t="shared" si="0"/>
        <v>0.25</v>
      </c>
      <c r="L29" s="332">
        <v>1</v>
      </c>
      <c r="M29" s="282">
        <v>7.5</v>
      </c>
      <c r="N29" s="333">
        <f t="shared" si="6"/>
        <v>25</v>
      </c>
      <c r="O29" s="334">
        <v>50</v>
      </c>
      <c r="P29" s="282">
        <v>300</v>
      </c>
      <c r="Q29" s="285">
        <f t="shared" si="2"/>
        <v>300</v>
      </c>
      <c r="R29" s="286">
        <v>2</v>
      </c>
      <c r="S29" s="287">
        <f t="shared" si="3"/>
        <v>2</v>
      </c>
      <c r="T29" s="336"/>
      <c r="U29" s="259" t="str">
        <f t="shared" si="4"/>
        <v>NO</v>
      </c>
      <c r="V29" s="260" t="str">
        <f t="shared" si="5"/>
        <v>missing value</v>
      </c>
      <c r="W29" s="261" t="str">
        <f t="shared" si="1"/>
        <v/>
      </c>
      <c r="X29" s="262"/>
      <c r="Y29" s="272"/>
      <c r="AE29" s="267"/>
      <c r="AJ29" s="293"/>
      <c r="AL29" s="272"/>
      <c r="AM29" s="315"/>
      <c r="AN29" s="329"/>
      <c r="AO29" s="272"/>
    </row>
    <row r="30" spans="1:41" s="271" customFormat="1" ht="13.5" customHeight="1">
      <c r="A30" s="276"/>
      <c r="B30" s="277">
        <v>28</v>
      </c>
      <c r="C30" s="432"/>
      <c r="D30" s="432"/>
      <c r="E30" s="278">
        <v>1</v>
      </c>
      <c r="F30" s="330" t="s">
        <v>19</v>
      </c>
      <c r="G30" s="330" t="s">
        <v>4</v>
      </c>
      <c r="H30" s="331">
        <v>2</v>
      </c>
      <c r="I30" s="281">
        <v>10</v>
      </c>
      <c r="J30" s="282">
        <v>15</v>
      </c>
      <c r="K30" s="283">
        <f t="shared" si="0"/>
        <v>0.5</v>
      </c>
      <c r="L30" s="332">
        <v>1</v>
      </c>
      <c r="M30" s="282">
        <v>15</v>
      </c>
      <c r="N30" s="333">
        <f t="shared" si="6"/>
        <v>50</v>
      </c>
      <c r="O30" s="334">
        <v>50</v>
      </c>
      <c r="P30" s="282">
        <v>300</v>
      </c>
      <c r="Q30" s="285">
        <f t="shared" si="2"/>
        <v>300</v>
      </c>
      <c r="R30" s="286">
        <v>2</v>
      </c>
      <c r="S30" s="287">
        <f t="shared" si="3"/>
        <v>2</v>
      </c>
      <c r="T30" s="335"/>
      <c r="U30" s="259" t="str">
        <f t="shared" si="4"/>
        <v>NO</v>
      </c>
      <c r="V30" s="260" t="str">
        <f t="shared" si="5"/>
        <v>missing value</v>
      </c>
      <c r="W30" s="261" t="str">
        <f t="shared" si="1"/>
        <v/>
      </c>
      <c r="X30" s="262"/>
      <c r="Y30" s="272"/>
      <c r="Z30" s="337"/>
      <c r="AA30" s="337"/>
      <c r="AB30" s="338"/>
      <c r="AC30" s="339"/>
      <c r="AE30" s="267"/>
      <c r="AJ30" s="340"/>
      <c r="AL30" s="272"/>
      <c r="AM30" s="315"/>
      <c r="AN30" s="329"/>
      <c r="AO30" s="272"/>
    </row>
    <row r="31" spans="1:41" s="271" customFormat="1" ht="15">
      <c r="A31" s="276"/>
      <c r="B31" s="277">
        <v>29</v>
      </c>
      <c r="C31" s="432"/>
      <c r="D31" s="432"/>
      <c r="E31" s="278">
        <v>2</v>
      </c>
      <c r="F31" s="330" t="s">
        <v>19</v>
      </c>
      <c r="G31" s="330" t="s">
        <v>4</v>
      </c>
      <c r="H31" s="331">
        <v>2</v>
      </c>
      <c r="I31" s="281">
        <v>10</v>
      </c>
      <c r="J31" s="282">
        <v>15</v>
      </c>
      <c r="K31" s="283">
        <f t="shared" si="0"/>
        <v>0.5</v>
      </c>
      <c r="L31" s="332">
        <v>1</v>
      </c>
      <c r="M31" s="282">
        <v>15</v>
      </c>
      <c r="N31" s="333">
        <f t="shared" si="6"/>
        <v>50</v>
      </c>
      <c r="O31" s="334">
        <v>50</v>
      </c>
      <c r="P31" s="282">
        <v>300</v>
      </c>
      <c r="Q31" s="285">
        <f t="shared" si="2"/>
        <v>300</v>
      </c>
      <c r="R31" s="286">
        <v>2</v>
      </c>
      <c r="S31" s="287">
        <f t="shared" si="3"/>
        <v>2</v>
      </c>
      <c r="T31" s="335"/>
      <c r="U31" s="259" t="str">
        <f t="shared" si="4"/>
        <v>NO</v>
      </c>
      <c r="V31" s="260" t="str">
        <f t="shared" si="5"/>
        <v>missing value</v>
      </c>
      <c r="W31" s="261" t="str">
        <f t="shared" si="1"/>
        <v/>
      </c>
      <c r="X31" s="262"/>
      <c r="Y31" s="272"/>
      <c r="Z31" s="487"/>
      <c r="AA31" s="487"/>
      <c r="AC31" s="341"/>
      <c r="AE31" s="267"/>
      <c r="AF31" s="338"/>
      <c r="AG31" s="338"/>
      <c r="AJ31" s="342"/>
      <c r="AL31" s="272"/>
      <c r="AM31" s="315"/>
      <c r="AN31" s="329"/>
      <c r="AO31" s="272"/>
    </row>
    <row r="32" spans="1:41" s="271" customFormat="1" ht="15">
      <c r="A32" s="276"/>
      <c r="B32" s="277">
        <v>30</v>
      </c>
      <c r="C32" s="432"/>
      <c r="D32" s="432"/>
      <c r="E32" s="278">
        <v>3</v>
      </c>
      <c r="F32" s="330" t="s">
        <v>19</v>
      </c>
      <c r="G32" s="330" t="s">
        <v>4</v>
      </c>
      <c r="H32" s="331">
        <v>2</v>
      </c>
      <c r="I32" s="281">
        <v>10</v>
      </c>
      <c r="J32" s="282">
        <v>15</v>
      </c>
      <c r="K32" s="283">
        <f t="shared" si="0"/>
        <v>0.5</v>
      </c>
      <c r="L32" s="332">
        <v>1</v>
      </c>
      <c r="M32" s="282">
        <v>15</v>
      </c>
      <c r="N32" s="333">
        <f t="shared" si="6"/>
        <v>50</v>
      </c>
      <c r="O32" s="334">
        <v>50</v>
      </c>
      <c r="P32" s="282">
        <v>300</v>
      </c>
      <c r="Q32" s="285">
        <f t="shared" si="2"/>
        <v>300</v>
      </c>
      <c r="R32" s="286">
        <v>2</v>
      </c>
      <c r="S32" s="287">
        <f t="shared" si="3"/>
        <v>2</v>
      </c>
      <c r="T32" s="335"/>
      <c r="U32" s="259" t="str">
        <f t="shared" si="4"/>
        <v>NO</v>
      </c>
      <c r="V32" s="260" t="str">
        <f t="shared" si="5"/>
        <v>missing value</v>
      </c>
      <c r="W32" s="261" t="str">
        <f t="shared" si="1"/>
        <v/>
      </c>
      <c r="X32" s="262"/>
      <c r="Y32" s="272"/>
      <c r="Z32" s="343"/>
      <c r="AA32" s="343"/>
      <c r="AC32" s="344"/>
      <c r="AE32" s="267"/>
      <c r="AF32" s="338"/>
      <c r="AG32" s="338"/>
      <c r="AJ32" s="342"/>
      <c r="AL32" s="272"/>
      <c r="AM32" s="315"/>
      <c r="AN32" s="329"/>
      <c r="AO32" s="272"/>
    </row>
    <row r="33" spans="1:155" s="271" customFormat="1" ht="12.75" customHeight="1">
      <c r="A33" s="276"/>
      <c r="B33" s="277">
        <v>31</v>
      </c>
      <c r="C33" s="432"/>
      <c r="D33" s="432"/>
      <c r="E33" s="278">
        <v>1</v>
      </c>
      <c r="F33" s="330" t="s">
        <v>19</v>
      </c>
      <c r="G33" s="330" t="s">
        <v>4</v>
      </c>
      <c r="H33" s="331">
        <v>3</v>
      </c>
      <c r="I33" s="281">
        <v>10</v>
      </c>
      <c r="J33" s="282">
        <v>21</v>
      </c>
      <c r="K33" s="283">
        <f t="shared" si="0"/>
        <v>0.7</v>
      </c>
      <c r="L33" s="332">
        <v>1</v>
      </c>
      <c r="M33" s="282">
        <v>21</v>
      </c>
      <c r="N33" s="333">
        <f t="shared" si="6"/>
        <v>70</v>
      </c>
      <c r="O33" s="334">
        <v>50</v>
      </c>
      <c r="P33" s="282">
        <v>300</v>
      </c>
      <c r="Q33" s="285">
        <f t="shared" si="2"/>
        <v>300</v>
      </c>
      <c r="R33" s="286">
        <v>2</v>
      </c>
      <c r="S33" s="287">
        <f t="shared" si="3"/>
        <v>2</v>
      </c>
      <c r="T33" s="335"/>
      <c r="U33" s="259" t="str">
        <f t="shared" si="4"/>
        <v>NO</v>
      </c>
      <c r="V33" s="260" t="str">
        <f t="shared" si="5"/>
        <v>missing value</v>
      </c>
      <c r="W33" s="261" t="str">
        <f t="shared" si="1"/>
        <v/>
      </c>
      <c r="X33" s="262"/>
      <c r="Y33" s="272"/>
      <c r="Z33" s="343"/>
      <c r="AA33" s="343"/>
      <c r="AC33" s="341"/>
      <c r="AE33" s="267"/>
      <c r="AF33" s="338"/>
      <c r="AG33" s="338"/>
      <c r="AL33" s="345"/>
      <c r="AM33" s="346"/>
      <c r="AN33" s="329"/>
      <c r="AO33" s="272"/>
    </row>
    <row r="34" spans="1:155" s="346" customFormat="1" ht="15">
      <c r="A34" s="347"/>
      <c r="B34" s="277">
        <v>32</v>
      </c>
      <c r="C34" s="432"/>
      <c r="D34" s="432"/>
      <c r="E34" s="278">
        <v>2</v>
      </c>
      <c r="F34" s="330" t="s">
        <v>19</v>
      </c>
      <c r="G34" s="330" t="s">
        <v>4</v>
      </c>
      <c r="H34" s="331">
        <v>3</v>
      </c>
      <c r="I34" s="281">
        <v>10</v>
      </c>
      <c r="J34" s="282">
        <v>21</v>
      </c>
      <c r="K34" s="283">
        <f t="shared" si="0"/>
        <v>0.7</v>
      </c>
      <c r="L34" s="332">
        <v>1</v>
      </c>
      <c r="M34" s="282">
        <v>21</v>
      </c>
      <c r="N34" s="333">
        <f t="shared" si="6"/>
        <v>70</v>
      </c>
      <c r="O34" s="334">
        <v>50</v>
      </c>
      <c r="P34" s="282">
        <v>300</v>
      </c>
      <c r="Q34" s="285">
        <f t="shared" si="2"/>
        <v>300</v>
      </c>
      <c r="R34" s="286">
        <v>2</v>
      </c>
      <c r="S34" s="287">
        <f t="shared" si="3"/>
        <v>2</v>
      </c>
      <c r="T34" s="335"/>
      <c r="U34" s="259" t="str">
        <f t="shared" si="4"/>
        <v>NO</v>
      </c>
      <c r="V34" s="260" t="str">
        <f t="shared" si="5"/>
        <v>missing value</v>
      </c>
      <c r="W34" s="261" t="str">
        <f t="shared" si="1"/>
        <v/>
      </c>
      <c r="X34" s="262"/>
      <c r="Y34" s="272"/>
      <c r="Z34" s="343"/>
      <c r="AA34" s="343"/>
      <c r="AC34" s="341"/>
      <c r="AF34" s="288"/>
      <c r="AG34" s="288"/>
      <c r="AK34" s="271"/>
      <c r="AL34" s="315"/>
      <c r="AM34" s="348"/>
      <c r="AN34" s="329"/>
    </row>
    <row r="35" spans="1:155" s="350" customFormat="1" ht="12.75" customHeight="1">
      <c r="A35" s="347"/>
      <c r="B35" s="277">
        <v>33</v>
      </c>
      <c r="C35" s="432"/>
      <c r="D35" s="432"/>
      <c r="E35" s="278">
        <v>3</v>
      </c>
      <c r="F35" s="330" t="s">
        <v>19</v>
      </c>
      <c r="G35" s="330" t="s">
        <v>4</v>
      </c>
      <c r="H35" s="331">
        <v>3</v>
      </c>
      <c r="I35" s="281">
        <v>10</v>
      </c>
      <c r="J35" s="282">
        <v>21</v>
      </c>
      <c r="K35" s="283">
        <f t="shared" si="0"/>
        <v>0.7</v>
      </c>
      <c r="L35" s="332">
        <v>1</v>
      </c>
      <c r="M35" s="282">
        <v>21</v>
      </c>
      <c r="N35" s="333">
        <f t="shared" si="6"/>
        <v>70</v>
      </c>
      <c r="O35" s="334">
        <v>50</v>
      </c>
      <c r="P35" s="282">
        <v>300</v>
      </c>
      <c r="Q35" s="285">
        <f t="shared" si="2"/>
        <v>300</v>
      </c>
      <c r="R35" s="286">
        <v>2</v>
      </c>
      <c r="S35" s="287">
        <f t="shared" si="3"/>
        <v>2</v>
      </c>
      <c r="T35" s="335"/>
      <c r="U35" s="259" t="str">
        <f t="shared" si="4"/>
        <v>NO</v>
      </c>
      <c r="V35" s="260" t="str">
        <f t="shared" si="5"/>
        <v>missing value</v>
      </c>
      <c r="W35" s="261" t="str">
        <f t="shared" si="1"/>
        <v/>
      </c>
      <c r="X35" s="262"/>
      <c r="Y35" s="272"/>
      <c r="Z35" s="343"/>
      <c r="AA35" s="343"/>
      <c r="AB35" s="346"/>
      <c r="AC35" s="341"/>
      <c r="AD35" s="346"/>
      <c r="AE35" s="346"/>
      <c r="AF35" s="288"/>
      <c r="AG35" s="288"/>
      <c r="AH35" s="346"/>
      <c r="AI35" s="346"/>
      <c r="AJ35" s="346"/>
      <c r="AK35" s="271"/>
      <c r="AL35" s="349"/>
      <c r="AM35" s="315"/>
      <c r="AN35" s="329"/>
      <c r="AO35" s="346"/>
      <c r="AP35" s="346"/>
      <c r="AQ35" s="346"/>
      <c r="AR35" s="346"/>
      <c r="AS35" s="346"/>
      <c r="AT35" s="346"/>
      <c r="AU35" s="346"/>
      <c r="AV35" s="346"/>
      <c r="AW35" s="346"/>
      <c r="AX35" s="346"/>
      <c r="AY35" s="346"/>
      <c r="AZ35" s="346"/>
      <c r="BA35" s="346"/>
      <c r="BB35" s="346"/>
      <c r="BC35" s="346"/>
      <c r="BD35" s="346"/>
      <c r="BE35" s="346"/>
      <c r="BF35" s="346"/>
      <c r="BG35" s="346"/>
      <c r="BH35" s="346"/>
      <c r="BI35" s="346"/>
      <c r="BJ35" s="346"/>
      <c r="BK35" s="346"/>
      <c r="BL35" s="346"/>
      <c r="BM35" s="346"/>
      <c r="BN35" s="346"/>
      <c r="BO35" s="346"/>
      <c r="BP35" s="346"/>
      <c r="BQ35" s="346"/>
      <c r="BR35" s="346"/>
      <c r="BS35" s="346"/>
      <c r="BT35" s="346"/>
      <c r="BU35" s="346"/>
      <c r="BV35" s="346"/>
      <c r="BW35" s="346"/>
      <c r="BX35" s="346"/>
      <c r="BY35" s="346"/>
      <c r="BZ35" s="346"/>
      <c r="CA35" s="346"/>
      <c r="CB35" s="346"/>
      <c r="CC35" s="346"/>
      <c r="CD35" s="346"/>
      <c r="CE35" s="346"/>
      <c r="CF35" s="346"/>
      <c r="CG35" s="346"/>
      <c r="CH35" s="346"/>
      <c r="CI35" s="346"/>
      <c r="CJ35" s="346"/>
      <c r="CK35" s="346"/>
      <c r="CL35" s="346"/>
      <c r="CM35" s="346"/>
      <c r="CN35" s="346"/>
      <c r="CO35" s="346"/>
      <c r="CP35" s="346"/>
      <c r="CQ35" s="346"/>
      <c r="CR35" s="346"/>
      <c r="CS35" s="346"/>
      <c r="CT35" s="346"/>
      <c r="CU35" s="346"/>
      <c r="CV35" s="346"/>
      <c r="CW35" s="346"/>
      <c r="CX35" s="346"/>
      <c r="CY35" s="346"/>
      <c r="CZ35" s="346"/>
      <c r="DA35" s="346"/>
      <c r="DB35" s="346"/>
      <c r="DC35" s="346"/>
      <c r="DD35" s="346"/>
      <c r="DE35" s="346"/>
      <c r="DF35" s="346"/>
      <c r="DG35" s="346"/>
      <c r="DH35" s="346"/>
      <c r="DI35" s="346"/>
      <c r="DJ35" s="346"/>
      <c r="DK35" s="346"/>
      <c r="DL35" s="346"/>
      <c r="DM35" s="346"/>
      <c r="DN35" s="346"/>
      <c r="DO35" s="346"/>
      <c r="DP35" s="346"/>
      <c r="DQ35" s="346"/>
      <c r="DR35" s="346"/>
      <c r="DS35" s="346"/>
      <c r="DT35" s="346"/>
      <c r="DU35" s="346"/>
      <c r="DV35" s="346"/>
      <c r="DW35" s="346"/>
      <c r="DX35" s="346"/>
      <c r="DY35" s="346"/>
      <c r="DZ35" s="346"/>
      <c r="EA35" s="346"/>
      <c r="EB35" s="346"/>
      <c r="EC35" s="346"/>
      <c r="ED35" s="346"/>
      <c r="EE35" s="346"/>
      <c r="EF35" s="346"/>
      <c r="EG35" s="346"/>
      <c r="EH35" s="346"/>
      <c r="EI35" s="346"/>
      <c r="EJ35" s="346"/>
      <c r="EK35" s="346"/>
      <c r="EL35" s="346"/>
      <c r="EM35" s="346"/>
      <c r="EN35" s="346"/>
      <c r="EO35" s="346"/>
      <c r="EP35" s="346"/>
      <c r="EQ35" s="346"/>
      <c r="ER35" s="346"/>
      <c r="ES35" s="346"/>
      <c r="ET35" s="346"/>
      <c r="EU35" s="346"/>
      <c r="EV35" s="346"/>
      <c r="EW35" s="346"/>
      <c r="EX35" s="346"/>
      <c r="EY35" s="346"/>
    </row>
    <row r="36" spans="1:155" s="271" customFormat="1" ht="15">
      <c r="A36" s="276"/>
      <c r="B36" s="277">
        <v>34</v>
      </c>
      <c r="C36" s="432"/>
      <c r="D36" s="432"/>
      <c r="E36" s="278">
        <v>1</v>
      </c>
      <c r="F36" s="330" t="s">
        <v>19</v>
      </c>
      <c r="G36" s="330" t="s">
        <v>4</v>
      </c>
      <c r="H36" s="331">
        <v>4</v>
      </c>
      <c r="I36" s="281">
        <v>10</v>
      </c>
      <c r="J36" s="282">
        <v>30</v>
      </c>
      <c r="K36" s="283">
        <f t="shared" si="0"/>
        <v>1</v>
      </c>
      <c r="L36" s="332">
        <v>1</v>
      </c>
      <c r="M36" s="282">
        <v>30</v>
      </c>
      <c r="N36" s="333">
        <f t="shared" si="6"/>
        <v>100</v>
      </c>
      <c r="O36" s="334">
        <v>50</v>
      </c>
      <c r="P36" s="282">
        <v>300</v>
      </c>
      <c r="Q36" s="285">
        <f t="shared" si="2"/>
        <v>300</v>
      </c>
      <c r="R36" s="286">
        <v>2</v>
      </c>
      <c r="S36" s="287">
        <f t="shared" si="3"/>
        <v>2</v>
      </c>
      <c r="T36" s="335"/>
      <c r="U36" s="259" t="str">
        <f t="shared" si="4"/>
        <v>NO</v>
      </c>
      <c r="V36" s="260" t="str">
        <f t="shared" si="5"/>
        <v>missing value</v>
      </c>
      <c r="W36" s="261" t="str">
        <f t="shared" si="1"/>
        <v/>
      </c>
      <c r="X36" s="262"/>
      <c r="Y36" s="272"/>
      <c r="Z36" s="343"/>
      <c r="AA36" s="343"/>
      <c r="AB36" s="272"/>
      <c r="AE36" s="267"/>
      <c r="AF36" s="288"/>
      <c r="AG36" s="288"/>
      <c r="AH36" s="272"/>
      <c r="AI36" s="272"/>
      <c r="AM36" s="351"/>
      <c r="AN36" s="329"/>
      <c r="AO36" s="272"/>
      <c r="AP36" s="272"/>
      <c r="AQ36" s="272"/>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c r="BN36" s="272"/>
      <c r="BO36" s="272"/>
      <c r="BP36" s="272"/>
      <c r="BQ36" s="272"/>
      <c r="BR36" s="272"/>
      <c r="BS36" s="272"/>
      <c r="BT36" s="272"/>
      <c r="BU36" s="272"/>
      <c r="BV36" s="272"/>
      <c r="BW36" s="272"/>
      <c r="BX36" s="272"/>
      <c r="BY36" s="272"/>
      <c r="BZ36" s="272"/>
      <c r="CA36" s="272"/>
      <c r="CB36" s="272"/>
      <c r="CC36" s="272"/>
      <c r="CD36" s="272"/>
      <c r="CE36" s="272"/>
      <c r="CF36" s="272"/>
      <c r="CG36" s="272"/>
      <c r="CH36" s="272"/>
      <c r="CI36" s="272"/>
      <c r="CJ36" s="272"/>
      <c r="CK36" s="272"/>
      <c r="CL36" s="272"/>
      <c r="CM36" s="272"/>
      <c r="CN36" s="272"/>
      <c r="CO36" s="272"/>
      <c r="CP36" s="272"/>
      <c r="CQ36" s="272"/>
      <c r="CR36" s="272"/>
      <c r="CS36" s="272"/>
      <c r="CT36" s="272"/>
      <c r="CU36" s="272"/>
      <c r="CV36" s="272"/>
      <c r="CW36" s="272"/>
      <c r="CX36" s="272"/>
      <c r="CY36" s="272"/>
      <c r="CZ36" s="272"/>
      <c r="DA36" s="272"/>
      <c r="DB36" s="272"/>
      <c r="DC36" s="272"/>
      <c r="DD36" s="272"/>
      <c r="DE36" s="272"/>
      <c r="DF36" s="272"/>
      <c r="DG36" s="272"/>
      <c r="DH36" s="272"/>
      <c r="DI36" s="272"/>
      <c r="DJ36" s="272"/>
      <c r="DK36" s="272"/>
      <c r="DL36" s="272"/>
      <c r="DM36" s="272"/>
      <c r="DN36" s="272"/>
      <c r="DO36" s="272"/>
      <c r="DP36" s="272"/>
      <c r="DQ36" s="272"/>
      <c r="DR36" s="272"/>
      <c r="DS36" s="272"/>
      <c r="DT36" s="272"/>
      <c r="DU36" s="272"/>
      <c r="DV36" s="272"/>
      <c r="DW36" s="272"/>
      <c r="DX36" s="272"/>
      <c r="DY36" s="272"/>
      <c r="DZ36" s="272"/>
      <c r="EA36" s="272"/>
      <c r="EB36" s="272"/>
      <c r="EC36" s="272"/>
      <c r="ED36" s="272"/>
      <c r="EE36" s="272"/>
      <c r="EF36" s="272"/>
      <c r="EG36" s="272"/>
      <c r="EH36" s="272"/>
      <c r="EI36" s="272"/>
      <c r="EJ36" s="272"/>
      <c r="EK36" s="272"/>
      <c r="EL36" s="272"/>
      <c r="EM36" s="272"/>
      <c r="EN36" s="272"/>
      <c r="EO36" s="272"/>
      <c r="EP36" s="272"/>
      <c r="EQ36" s="272"/>
      <c r="ER36" s="272"/>
      <c r="ES36" s="272"/>
      <c r="ET36" s="272"/>
      <c r="EU36" s="272"/>
      <c r="EV36" s="272"/>
      <c r="EW36" s="272"/>
      <c r="EX36" s="272"/>
      <c r="EY36" s="272"/>
    </row>
    <row r="37" spans="1:155" s="352" customFormat="1" ht="15">
      <c r="A37" s="276"/>
      <c r="B37" s="277">
        <v>35</v>
      </c>
      <c r="C37" s="432"/>
      <c r="D37" s="432"/>
      <c r="E37" s="278">
        <v>2</v>
      </c>
      <c r="F37" s="330" t="s">
        <v>19</v>
      </c>
      <c r="G37" s="330" t="s">
        <v>4</v>
      </c>
      <c r="H37" s="331">
        <v>4</v>
      </c>
      <c r="I37" s="281">
        <v>10</v>
      </c>
      <c r="J37" s="282">
        <v>30</v>
      </c>
      <c r="K37" s="283">
        <f t="shared" si="0"/>
        <v>1</v>
      </c>
      <c r="L37" s="332">
        <v>1</v>
      </c>
      <c r="M37" s="282">
        <v>30</v>
      </c>
      <c r="N37" s="333">
        <f t="shared" si="6"/>
        <v>100</v>
      </c>
      <c r="O37" s="334">
        <v>50</v>
      </c>
      <c r="P37" s="282">
        <v>300</v>
      </c>
      <c r="Q37" s="285">
        <f t="shared" si="2"/>
        <v>300</v>
      </c>
      <c r="R37" s="286">
        <v>2</v>
      </c>
      <c r="S37" s="287">
        <f t="shared" si="3"/>
        <v>2</v>
      </c>
      <c r="T37" s="335"/>
      <c r="U37" s="259" t="str">
        <f t="shared" si="4"/>
        <v>NO</v>
      </c>
      <c r="V37" s="260" t="str">
        <f t="shared" si="5"/>
        <v>missing value</v>
      </c>
      <c r="W37" s="261" t="str">
        <f t="shared" si="1"/>
        <v/>
      </c>
      <c r="X37" s="262"/>
      <c r="Y37" s="272"/>
      <c r="Z37" s="343"/>
      <c r="AA37" s="343"/>
      <c r="AB37" s="272"/>
      <c r="AC37" s="272"/>
      <c r="AD37" s="272"/>
      <c r="AE37" s="272"/>
      <c r="AF37" s="270"/>
      <c r="AG37" s="270"/>
      <c r="AH37" s="272"/>
      <c r="AI37" s="272"/>
      <c r="AJ37" s="272"/>
      <c r="AK37" s="271"/>
      <c r="AL37" s="271"/>
      <c r="AM37" s="351"/>
      <c r="AN37" s="329"/>
      <c r="AO37" s="272"/>
      <c r="AP37" s="272"/>
      <c r="AQ37" s="272"/>
      <c r="AR37" s="272"/>
      <c r="AS37" s="272"/>
      <c r="AT37" s="272"/>
      <c r="AU37" s="272"/>
      <c r="AV37" s="272"/>
      <c r="AW37" s="272"/>
      <c r="AX37" s="272"/>
      <c r="AY37" s="272"/>
      <c r="AZ37" s="272"/>
      <c r="BA37" s="272"/>
      <c r="BB37" s="272"/>
      <c r="BC37" s="272"/>
      <c r="BD37" s="272"/>
      <c r="BE37" s="272"/>
      <c r="BF37" s="272"/>
      <c r="BG37" s="272"/>
      <c r="BH37" s="272"/>
      <c r="BI37" s="272"/>
      <c r="BJ37" s="272"/>
      <c r="BK37" s="272"/>
      <c r="BL37" s="272"/>
      <c r="BM37" s="272"/>
      <c r="BN37" s="272"/>
      <c r="BO37" s="272"/>
      <c r="BP37" s="272"/>
      <c r="BQ37" s="272"/>
      <c r="BR37" s="272"/>
      <c r="BS37" s="272"/>
      <c r="BT37" s="272"/>
      <c r="BU37" s="272"/>
      <c r="BV37" s="272"/>
      <c r="BW37" s="272"/>
      <c r="BX37" s="272"/>
      <c r="BY37" s="272"/>
      <c r="BZ37" s="272"/>
      <c r="CA37" s="272"/>
      <c r="CB37" s="272"/>
      <c r="CC37" s="272"/>
      <c r="CD37" s="272"/>
      <c r="CE37" s="272"/>
      <c r="CF37" s="272"/>
      <c r="CG37" s="272"/>
      <c r="CH37" s="272"/>
      <c r="CI37" s="272"/>
      <c r="CJ37" s="272"/>
      <c r="CK37" s="272"/>
      <c r="CL37" s="272"/>
      <c r="CM37" s="272"/>
      <c r="CN37" s="272"/>
      <c r="CO37" s="272"/>
      <c r="CP37" s="272"/>
      <c r="CQ37" s="272"/>
      <c r="CR37" s="272"/>
      <c r="CS37" s="272"/>
      <c r="CT37" s="272"/>
      <c r="CU37" s="272"/>
      <c r="CV37" s="272"/>
      <c r="CW37" s="272"/>
      <c r="CX37" s="272"/>
      <c r="CY37" s="272"/>
      <c r="CZ37" s="272"/>
      <c r="DA37" s="272"/>
      <c r="DB37" s="272"/>
      <c r="DC37" s="272"/>
      <c r="DD37" s="272"/>
      <c r="DE37" s="272"/>
      <c r="DF37" s="272"/>
      <c r="DG37" s="272"/>
      <c r="DH37" s="272"/>
      <c r="DI37" s="272"/>
      <c r="DJ37" s="272"/>
      <c r="DK37" s="272"/>
      <c r="DL37" s="272"/>
      <c r="DM37" s="272"/>
      <c r="DN37" s="272"/>
      <c r="DO37" s="272"/>
      <c r="DP37" s="272"/>
      <c r="DQ37" s="272"/>
      <c r="DR37" s="272"/>
      <c r="DS37" s="272"/>
      <c r="DT37" s="272"/>
      <c r="DU37" s="272"/>
      <c r="DV37" s="272"/>
      <c r="DW37" s="272"/>
      <c r="DX37" s="272"/>
      <c r="DY37" s="272"/>
      <c r="DZ37" s="272"/>
      <c r="EA37" s="272"/>
      <c r="EB37" s="272"/>
      <c r="EC37" s="272"/>
      <c r="ED37" s="272"/>
      <c r="EE37" s="272"/>
      <c r="EF37" s="272"/>
      <c r="EG37" s="272"/>
      <c r="EH37" s="272"/>
      <c r="EI37" s="272"/>
      <c r="EJ37" s="272"/>
      <c r="EK37" s="272"/>
      <c r="EL37" s="272"/>
      <c r="EM37" s="272"/>
      <c r="EN37" s="272"/>
      <c r="EO37" s="272"/>
      <c r="EP37" s="272"/>
      <c r="EQ37" s="272"/>
      <c r="ER37" s="272"/>
      <c r="ES37" s="272"/>
      <c r="ET37" s="272"/>
      <c r="EU37" s="272"/>
      <c r="EV37" s="272"/>
      <c r="EW37" s="272"/>
      <c r="EX37" s="272"/>
      <c r="EY37" s="272"/>
    </row>
    <row r="38" spans="1:155" s="272" customFormat="1" ht="15">
      <c r="A38" s="276"/>
      <c r="B38" s="277">
        <v>36</v>
      </c>
      <c r="C38" s="432"/>
      <c r="D38" s="432"/>
      <c r="E38" s="278">
        <v>3</v>
      </c>
      <c r="F38" s="330" t="s">
        <v>19</v>
      </c>
      <c r="G38" s="330" t="s">
        <v>4</v>
      </c>
      <c r="H38" s="331">
        <v>4</v>
      </c>
      <c r="I38" s="281">
        <v>10</v>
      </c>
      <c r="J38" s="282">
        <v>30</v>
      </c>
      <c r="K38" s="283">
        <f t="shared" si="0"/>
        <v>1</v>
      </c>
      <c r="L38" s="332">
        <v>1</v>
      </c>
      <c r="M38" s="282">
        <v>30</v>
      </c>
      <c r="N38" s="333">
        <f t="shared" si="6"/>
        <v>100</v>
      </c>
      <c r="O38" s="334">
        <v>50</v>
      </c>
      <c r="P38" s="282">
        <v>300</v>
      </c>
      <c r="Q38" s="285">
        <f t="shared" si="2"/>
        <v>300</v>
      </c>
      <c r="R38" s="286">
        <v>2</v>
      </c>
      <c r="S38" s="287">
        <f t="shared" si="3"/>
        <v>2</v>
      </c>
      <c r="T38" s="335"/>
      <c r="U38" s="259" t="str">
        <f t="shared" si="4"/>
        <v>NO</v>
      </c>
      <c r="V38" s="260" t="str">
        <f t="shared" si="5"/>
        <v>missing value</v>
      </c>
      <c r="W38" s="261" t="str">
        <f t="shared" si="1"/>
        <v/>
      </c>
      <c r="X38" s="262"/>
      <c r="Z38" s="353"/>
      <c r="AA38" s="343"/>
      <c r="AF38" s="270"/>
      <c r="AG38" s="270"/>
      <c r="AK38" s="271"/>
      <c r="AN38" s="329"/>
    </row>
    <row r="39" spans="1:155" s="272" customFormat="1" ht="15">
      <c r="A39" s="276"/>
      <c r="B39" s="277">
        <v>37</v>
      </c>
      <c r="C39" s="432"/>
      <c r="D39" s="432"/>
      <c r="E39" s="278">
        <v>1</v>
      </c>
      <c r="F39" s="330" t="s">
        <v>19</v>
      </c>
      <c r="G39" s="330" t="s">
        <v>4</v>
      </c>
      <c r="H39" s="331">
        <v>5</v>
      </c>
      <c r="I39" s="281">
        <v>10</v>
      </c>
      <c r="J39" s="282">
        <v>45</v>
      </c>
      <c r="K39" s="283">
        <f t="shared" si="0"/>
        <v>1.5</v>
      </c>
      <c r="L39" s="332">
        <v>1</v>
      </c>
      <c r="M39" s="282">
        <v>45</v>
      </c>
      <c r="N39" s="333">
        <f t="shared" si="6"/>
        <v>150</v>
      </c>
      <c r="O39" s="334">
        <v>50</v>
      </c>
      <c r="P39" s="282">
        <v>300</v>
      </c>
      <c r="Q39" s="285">
        <f t="shared" si="2"/>
        <v>300</v>
      </c>
      <c r="R39" s="286">
        <v>2</v>
      </c>
      <c r="S39" s="287">
        <f t="shared" si="3"/>
        <v>2</v>
      </c>
      <c r="T39" s="335"/>
      <c r="U39" s="259" t="str">
        <f t="shared" si="4"/>
        <v>NO</v>
      </c>
      <c r="V39" s="260" t="str">
        <f t="shared" si="5"/>
        <v>missing value</v>
      </c>
      <c r="W39" s="261" t="str">
        <f t="shared" si="1"/>
        <v/>
      </c>
      <c r="X39" s="262"/>
      <c r="Z39" s="354"/>
      <c r="AA39" s="354"/>
      <c r="AC39" s="341"/>
      <c r="AF39" s="270"/>
      <c r="AG39" s="270"/>
      <c r="AK39" s="271"/>
      <c r="AN39" s="329"/>
    </row>
    <row r="40" spans="1:155" s="272" customFormat="1" ht="15">
      <c r="A40" s="276"/>
      <c r="B40" s="277">
        <v>38</v>
      </c>
      <c r="C40" s="432"/>
      <c r="D40" s="432"/>
      <c r="E40" s="278">
        <v>2</v>
      </c>
      <c r="F40" s="330" t="s">
        <v>19</v>
      </c>
      <c r="G40" s="330" t="s">
        <v>4</v>
      </c>
      <c r="H40" s="331">
        <v>5</v>
      </c>
      <c r="I40" s="281">
        <v>10</v>
      </c>
      <c r="J40" s="282">
        <v>45</v>
      </c>
      <c r="K40" s="283">
        <f t="shared" si="0"/>
        <v>1.5</v>
      </c>
      <c r="L40" s="332">
        <v>1</v>
      </c>
      <c r="M40" s="282">
        <v>45</v>
      </c>
      <c r="N40" s="333">
        <f t="shared" si="6"/>
        <v>150</v>
      </c>
      <c r="O40" s="334">
        <v>50</v>
      </c>
      <c r="P40" s="282">
        <v>300</v>
      </c>
      <c r="Q40" s="285">
        <f t="shared" si="2"/>
        <v>300</v>
      </c>
      <c r="R40" s="286">
        <v>2</v>
      </c>
      <c r="S40" s="287">
        <f t="shared" si="3"/>
        <v>2</v>
      </c>
      <c r="T40" s="335"/>
      <c r="U40" s="259" t="str">
        <f t="shared" si="4"/>
        <v>NO</v>
      </c>
      <c r="V40" s="260" t="str">
        <f t="shared" si="5"/>
        <v>missing value</v>
      </c>
      <c r="W40" s="261" t="str">
        <f t="shared" si="1"/>
        <v/>
      </c>
      <c r="X40" s="262"/>
      <c r="Z40" s="354"/>
      <c r="AA40" s="354"/>
      <c r="AC40" s="341"/>
      <c r="AF40" s="270"/>
      <c r="AG40" s="270"/>
      <c r="AK40" s="271"/>
      <c r="AN40" s="329"/>
    </row>
    <row r="41" spans="1:155" s="271" customFormat="1" ht="15">
      <c r="A41" s="276"/>
      <c r="B41" s="277">
        <v>39</v>
      </c>
      <c r="C41" s="432"/>
      <c r="D41" s="432"/>
      <c r="E41" s="278">
        <v>3</v>
      </c>
      <c r="F41" s="330" t="s">
        <v>19</v>
      </c>
      <c r="G41" s="330" t="s">
        <v>4</v>
      </c>
      <c r="H41" s="331">
        <v>5</v>
      </c>
      <c r="I41" s="281">
        <v>10</v>
      </c>
      <c r="J41" s="282">
        <v>45</v>
      </c>
      <c r="K41" s="283">
        <f t="shared" si="0"/>
        <v>1.5</v>
      </c>
      <c r="L41" s="332">
        <v>1</v>
      </c>
      <c r="M41" s="282">
        <v>45</v>
      </c>
      <c r="N41" s="333">
        <f t="shared" si="6"/>
        <v>150</v>
      </c>
      <c r="O41" s="334">
        <v>50</v>
      </c>
      <c r="P41" s="282">
        <v>300</v>
      </c>
      <c r="Q41" s="285">
        <f t="shared" si="2"/>
        <v>300</v>
      </c>
      <c r="R41" s="286">
        <v>2</v>
      </c>
      <c r="S41" s="287">
        <f t="shared" si="3"/>
        <v>2</v>
      </c>
      <c r="T41" s="335"/>
      <c r="U41" s="259" t="str">
        <f t="shared" si="4"/>
        <v>NO</v>
      </c>
      <c r="V41" s="260" t="str">
        <f t="shared" si="5"/>
        <v>missing value</v>
      </c>
      <c r="W41" s="261" t="str">
        <f t="shared" si="1"/>
        <v/>
      </c>
      <c r="X41" s="262"/>
      <c r="Y41" s="272"/>
      <c r="Z41" s="354"/>
      <c r="AA41" s="355"/>
      <c r="AC41" s="341"/>
      <c r="AE41" s="267"/>
      <c r="AF41" s="356"/>
      <c r="AG41" s="356"/>
      <c r="AM41" s="351"/>
    </row>
    <row r="42" spans="1:155" s="271" customFormat="1" ht="12" customHeight="1">
      <c r="A42" s="276"/>
      <c r="B42" s="277">
        <v>40</v>
      </c>
      <c r="C42" s="432"/>
      <c r="D42" s="432"/>
      <c r="E42" s="278">
        <v>1</v>
      </c>
      <c r="F42" s="330" t="s">
        <v>19</v>
      </c>
      <c r="G42" s="330" t="s">
        <v>4</v>
      </c>
      <c r="H42" s="331">
        <v>6</v>
      </c>
      <c r="I42" s="281">
        <v>100</v>
      </c>
      <c r="J42" s="282">
        <v>7.5</v>
      </c>
      <c r="K42" s="283">
        <f t="shared" si="0"/>
        <v>2.5</v>
      </c>
      <c r="L42" s="332">
        <v>10</v>
      </c>
      <c r="M42" s="282">
        <v>7.5</v>
      </c>
      <c r="N42" s="333">
        <f t="shared" si="6"/>
        <v>250</v>
      </c>
      <c r="O42" s="334">
        <v>50</v>
      </c>
      <c r="P42" s="282">
        <v>300</v>
      </c>
      <c r="Q42" s="285">
        <f t="shared" si="2"/>
        <v>300</v>
      </c>
      <c r="R42" s="286">
        <v>2</v>
      </c>
      <c r="S42" s="287">
        <f t="shared" si="3"/>
        <v>2</v>
      </c>
      <c r="T42" s="335"/>
      <c r="U42" s="259" t="str">
        <f t="shared" si="4"/>
        <v>NO</v>
      </c>
      <c r="V42" s="260" t="str">
        <f t="shared" si="5"/>
        <v>missing value</v>
      </c>
      <c r="W42" s="261" t="str">
        <f t="shared" si="1"/>
        <v/>
      </c>
      <c r="X42" s="262"/>
      <c r="Y42" s="272"/>
      <c r="Z42" s="337"/>
      <c r="AA42" s="337"/>
      <c r="AC42" s="341"/>
      <c r="AE42" s="267"/>
      <c r="AF42" s="356"/>
      <c r="AG42" s="356"/>
      <c r="AJ42" s="357"/>
      <c r="AL42" s="292"/>
      <c r="AM42" s="358"/>
    </row>
    <row r="43" spans="1:155" s="271" customFormat="1" ht="12" customHeight="1">
      <c r="A43" s="276"/>
      <c r="B43" s="277">
        <v>41</v>
      </c>
      <c r="C43" s="432"/>
      <c r="D43" s="432"/>
      <c r="E43" s="278">
        <v>2</v>
      </c>
      <c r="F43" s="330" t="s">
        <v>19</v>
      </c>
      <c r="G43" s="330" t="s">
        <v>4</v>
      </c>
      <c r="H43" s="331">
        <v>6</v>
      </c>
      <c r="I43" s="281">
        <v>100</v>
      </c>
      <c r="J43" s="282">
        <v>7.5</v>
      </c>
      <c r="K43" s="283">
        <f t="shared" si="0"/>
        <v>2.5</v>
      </c>
      <c r="L43" s="332">
        <v>10</v>
      </c>
      <c r="M43" s="282">
        <v>7.5</v>
      </c>
      <c r="N43" s="333">
        <f t="shared" si="6"/>
        <v>250</v>
      </c>
      <c r="O43" s="334">
        <v>50</v>
      </c>
      <c r="P43" s="282">
        <v>300</v>
      </c>
      <c r="Q43" s="285">
        <f t="shared" si="2"/>
        <v>300</v>
      </c>
      <c r="R43" s="286">
        <v>2</v>
      </c>
      <c r="S43" s="287">
        <f t="shared" si="3"/>
        <v>2</v>
      </c>
      <c r="T43" s="335"/>
      <c r="U43" s="259" t="str">
        <f t="shared" si="4"/>
        <v>NO</v>
      </c>
      <c r="V43" s="260" t="str">
        <f t="shared" si="5"/>
        <v>missing value</v>
      </c>
      <c r="W43" s="261" t="str">
        <f t="shared" si="1"/>
        <v/>
      </c>
      <c r="X43" s="262"/>
      <c r="Y43" s="272"/>
      <c r="Z43" s="343"/>
      <c r="AA43" s="343"/>
      <c r="AC43" s="341"/>
      <c r="AE43" s="267"/>
      <c r="AF43" s="356"/>
      <c r="AG43" s="356"/>
      <c r="AJ43" s="357"/>
      <c r="AM43" s="351"/>
    </row>
    <row r="44" spans="1:155" s="271" customFormat="1" ht="12.75" customHeight="1">
      <c r="A44" s="276"/>
      <c r="B44" s="277">
        <v>42</v>
      </c>
      <c r="C44" s="432"/>
      <c r="D44" s="432"/>
      <c r="E44" s="278">
        <v>3</v>
      </c>
      <c r="F44" s="330" t="s">
        <v>19</v>
      </c>
      <c r="G44" s="330" t="s">
        <v>4</v>
      </c>
      <c r="H44" s="331">
        <v>6</v>
      </c>
      <c r="I44" s="281">
        <v>100</v>
      </c>
      <c r="J44" s="282">
        <v>7.5</v>
      </c>
      <c r="K44" s="283">
        <f t="shared" si="0"/>
        <v>2.5</v>
      </c>
      <c r="L44" s="332">
        <v>10</v>
      </c>
      <c r="M44" s="282">
        <v>7.5</v>
      </c>
      <c r="N44" s="333">
        <f t="shared" si="6"/>
        <v>250</v>
      </c>
      <c r="O44" s="334">
        <v>50</v>
      </c>
      <c r="P44" s="282">
        <v>300</v>
      </c>
      <c r="Q44" s="285">
        <f t="shared" si="2"/>
        <v>300</v>
      </c>
      <c r="R44" s="286">
        <v>2</v>
      </c>
      <c r="S44" s="287">
        <f t="shared" si="3"/>
        <v>2</v>
      </c>
      <c r="T44" s="335"/>
      <c r="U44" s="259" t="str">
        <f t="shared" si="4"/>
        <v>NO</v>
      </c>
      <c r="V44" s="260" t="str">
        <f t="shared" si="5"/>
        <v>missing value</v>
      </c>
      <c r="W44" s="261" t="str">
        <f t="shared" si="1"/>
        <v/>
      </c>
      <c r="X44" s="262"/>
      <c r="Y44" s="272"/>
      <c r="Z44" s="343"/>
      <c r="AA44" s="343"/>
      <c r="AC44" s="341"/>
      <c r="AE44" s="267"/>
      <c r="AF44" s="338"/>
      <c r="AG44" s="338"/>
      <c r="AJ44" s="357"/>
      <c r="AM44" s="351"/>
    </row>
    <row r="45" spans="1:155" s="271" customFormat="1" ht="12" customHeight="1">
      <c r="A45" s="276"/>
      <c r="B45" s="277">
        <v>43</v>
      </c>
      <c r="C45" s="432"/>
      <c r="D45" s="432"/>
      <c r="E45" s="278">
        <v>1</v>
      </c>
      <c r="F45" s="330" t="s">
        <v>19</v>
      </c>
      <c r="G45" s="330" t="s">
        <v>4</v>
      </c>
      <c r="H45" s="331">
        <v>7</v>
      </c>
      <c r="I45" s="281">
        <v>100</v>
      </c>
      <c r="J45" s="282">
        <v>15</v>
      </c>
      <c r="K45" s="283">
        <f t="shared" si="0"/>
        <v>5</v>
      </c>
      <c r="L45" s="332">
        <v>10</v>
      </c>
      <c r="M45" s="282">
        <v>15</v>
      </c>
      <c r="N45" s="333">
        <f t="shared" si="6"/>
        <v>500</v>
      </c>
      <c r="O45" s="334">
        <v>50</v>
      </c>
      <c r="P45" s="282">
        <v>300</v>
      </c>
      <c r="Q45" s="285">
        <f t="shared" si="2"/>
        <v>300</v>
      </c>
      <c r="R45" s="286">
        <v>2</v>
      </c>
      <c r="S45" s="287">
        <f t="shared" si="3"/>
        <v>2</v>
      </c>
      <c r="T45" s="335"/>
      <c r="U45" s="259" t="str">
        <f t="shared" si="4"/>
        <v>NO</v>
      </c>
      <c r="V45" s="260" t="str">
        <f t="shared" si="5"/>
        <v>missing value</v>
      </c>
      <c r="W45" s="261" t="str">
        <f t="shared" si="1"/>
        <v/>
      </c>
      <c r="X45" s="262"/>
      <c r="Y45" s="272"/>
      <c r="Z45" s="343"/>
      <c r="AA45" s="343"/>
      <c r="AC45" s="359"/>
      <c r="AE45" s="267"/>
      <c r="AF45" s="338"/>
      <c r="AG45" s="338"/>
      <c r="AJ45" s="357"/>
      <c r="AM45" s="351"/>
    </row>
    <row r="46" spans="1:155" s="271" customFormat="1" ht="15">
      <c r="A46" s="276"/>
      <c r="B46" s="277">
        <v>44</v>
      </c>
      <c r="C46" s="432"/>
      <c r="D46" s="432"/>
      <c r="E46" s="278">
        <v>2</v>
      </c>
      <c r="F46" s="330" t="s">
        <v>19</v>
      </c>
      <c r="G46" s="330" t="s">
        <v>4</v>
      </c>
      <c r="H46" s="331">
        <v>7</v>
      </c>
      <c r="I46" s="281">
        <v>100</v>
      </c>
      <c r="J46" s="282">
        <v>15</v>
      </c>
      <c r="K46" s="283">
        <f t="shared" si="0"/>
        <v>5</v>
      </c>
      <c r="L46" s="332">
        <v>10</v>
      </c>
      <c r="M46" s="282">
        <v>15</v>
      </c>
      <c r="N46" s="333">
        <f t="shared" si="6"/>
        <v>500</v>
      </c>
      <c r="O46" s="334">
        <v>50</v>
      </c>
      <c r="P46" s="282">
        <v>300</v>
      </c>
      <c r="Q46" s="285">
        <f t="shared" si="2"/>
        <v>300</v>
      </c>
      <c r="R46" s="286">
        <v>2</v>
      </c>
      <c r="S46" s="287">
        <f t="shared" si="3"/>
        <v>2</v>
      </c>
      <c r="T46" s="335"/>
      <c r="U46" s="259" t="str">
        <f t="shared" si="4"/>
        <v>NO</v>
      </c>
      <c r="V46" s="260" t="str">
        <f t="shared" si="5"/>
        <v>missing value</v>
      </c>
      <c r="W46" s="261" t="str">
        <f t="shared" si="1"/>
        <v/>
      </c>
      <c r="X46" s="262"/>
      <c r="Y46" s="272"/>
      <c r="Z46" s="343"/>
      <c r="AA46" s="343"/>
      <c r="AC46" s="341"/>
      <c r="AD46" s="290"/>
      <c r="AE46" s="290"/>
      <c r="AF46" s="338"/>
      <c r="AG46" s="338"/>
      <c r="AM46" s="351"/>
    </row>
    <row r="47" spans="1:155" s="271" customFormat="1" ht="15">
      <c r="A47" s="276"/>
      <c r="B47" s="277">
        <v>45</v>
      </c>
      <c r="C47" s="432"/>
      <c r="D47" s="432"/>
      <c r="E47" s="278">
        <v>3</v>
      </c>
      <c r="F47" s="330" t="s">
        <v>19</v>
      </c>
      <c r="G47" s="330" t="s">
        <v>4</v>
      </c>
      <c r="H47" s="331">
        <v>7</v>
      </c>
      <c r="I47" s="281">
        <v>100</v>
      </c>
      <c r="J47" s="282">
        <v>15</v>
      </c>
      <c r="K47" s="283">
        <f t="shared" si="0"/>
        <v>5</v>
      </c>
      <c r="L47" s="332">
        <v>10</v>
      </c>
      <c r="M47" s="282">
        <v>15</v>
      </c>
      <c r="N47" s="333">
        <f t="shared" si="6"/>
        <v>500</v>
      </c>
      <c r="O47" s="334">
        <v>50</v>
      </c>
      <c r="P47" s="282">
        <v>300</v>
      </c>
      <c r="Q47" s="285">
        <f t="shared" si="2"/>
        <v>300</v>
      </c>
      <c r="R47" s="286">
        <v>2</v>
      </c>
      <c r="S47" s="287">
        <f t="shared" si="3"/>
        <v>2</v>
      </c>
      <c r="T47" s="335"/>
      <c r="U47" s="259" t="str">
        <f t="shared" si="4"/>
        <v>NO</v>
      </c>
      <c r="V47" s="260" t="str">
        <f t="shared" si="5"/>
        <v>missing value</v>
      </c>
      <c r="W47" s="261" t="str">
        <f t="shared" si="1"/>
        <v/>
      </c>
      <c r="X47" s="262"/>
      <c r="Y47" s="272"/>
      <c r="Z47" s="343"/>
      <c r="AA47" s="343"/>
      <c r="AC47" s="272"/>
      <c r="AD47" s="272"/>
      <c r="AE47" s="360"/>
      <c r="AF47" s="338"/>
      <c r="AG47" s="338"/>
      <c r="AL47" s="272"/>
      <c r="AM47" s="315"/>
    </row>
    <row r="48" spans="1:155" s="271" customFormat="1" ht="12.75" customHeight="1">
      <c r="A48" s="276"/>
      <c r="B48" s="277">
        <v>46</v>
      </c>
      <c r="C48" s="432"/>
      <c r="D48" s="432"/>
      <c r="E48" s="278">
        <v>1</v>
      </c>
      <c r="F48" s="330" t="s">
        <v>19</v>
      </c>
      <c r="G48" s="330" t="s">
        <v>4</v>
      </c>
      <c r="H48" s="331">
        <v>8</v>
      </c>
      <c r="I48" s="281">
        <v>100</v>
      </c>
      <c r="J48" s="282">
        <v>30</v>
      </c>
      <c r="K48" s="283">
        <f t="shared" si="0"/>
        <v>10</v>
      </c>
      <c r="L48" s="332">
        <v>10</v>
      </c>
      <c r="M48" s="282">
        <v>30</v>
      </c>
      <c r="N48" s="333">
        <f t="shared" si="6"/>
        <v>1000</v>
      </c>
      <c r="O48" s="334">
        <v>50</v>
      </c>
      <c r="P48" s="282">
        <v>300</v>
      </c>
      <c r="Q48" s="285">
        <f t="shared" si="2"/>
        <v>300</v>
      </c>
      <c r="R48" s="286">
        <v>2</v>
      </c>
      <c r="S48" s="287">
        <f t="shared" si="3"/>
        <v>2</v>
      </c>
      <c r="T48" s="335"/>
      <c r="U48" s="259" t="str">
        <f t="shared" si="4"/>
        <v>NO</v>
      </c>
      <c r="V48" s="260" t="str">
        <f t="shared" si="5"/>
        <v>missing value</v>
      </c>
      <c r="W48" s="261" t="str">
        <f t="shared" si="1"/>
        <v/>
      </c>
      <c r="X48" s="262"/>
      <c r="Y48" s="272"/>
      <c r="Z48" s="343"/>
      <c r="AA48" s="343"/>
      <c r="AC48" s="272"/>
      <c r="AD48" s="272"/>
      <c r="AE48" s="360"/>
      <c r="AF48" s="338"/>
      <c r="AG48" s="338"/>
      <c r="AL48" s="272"/>
      <c r="AM48" s="315"/>
    </row>
    <row r="49" spans="1:39" s="271" customFormat="1" ht="15">
      <c r="A49" s="276"/>
      <c r="B49" s="277">
        <v>47</v>
      </c>
      <c r="C49" s="432"/>
      <c r="D49" s="432"/>
      <c r="E49" s="278">
        <v>2</v>
      </c>
      <c r="F49" s="330" t="s">
        <v>19</v>
      </c>
      <c r="G49" s="330" t="s">
        <v>4</v>
      </c>
      <c r="H49" s="331">
        <v>8</v>
      </c>
      <c r="I49" s="281">
        <v>100</v>
      </c>
      <c r="J49" s="282">
        <v>30</v>
      </c>
      <c r="K49" s="283">
        <f t="shared" si="0"/>
        <v>10</v>
      </c>
      <c r="L49" s="332">
        <v>10</v>
      </c>
      <c r="M49" s="282">
        <v>30</v>
      </c>
      <c r="N49" s="333">
        <f t="shared" si="6"/>
        <v>1000</v>
      </c>
      <c r="O49" s="334">
        <v>50</v>
      </c>
      <c r="P49" s="282">
        <v>300</v>
      </c>
      <c r="Q49" s="285">
        <f t="shared" si="2"/>
        <v>300</v>
      </c>
      <c r="R49" s="286">
        <v>2</v>
      </c>
      <c r="S49" s="287">
        <f t="shared" si="3"/>
        <v>2</v>
      </c>
      <c r="T49" s="335"/>
      <c r="U49" s="259" t="str">
        <f t="shared" si="4"/>
        <v>NO</v>
      </c>
      <c r="V49" s="260" t="str">
        <f t="shared" si="5"/>
        <v>missing value</v>
      </c>
      <c r="W49" s="261" t="str">
        <f t="shared" si="1"/>
        <v/>
      </c>
      <c r="X49" s="262"/>
      <c r="Y49" s="272"/>
      <c r="Z49" s="353"/>
      <c r="AA49" s="343"/>
      <c r="AC49" s="272"/>
      <c r="AD49" s="272"/>
      <c r="AE49" s="360"/>
      <c r="AF49" s="338"/>
      <c r="AG49" s="338"/>
      <c r="AL49" s="272"/>
      <c r="AM49" s="315"/>
    </row>
    <row r="50" spans="1:39" s="271" customFormat="1" ht="15.75" thickBot="1">
      <c r="A50" s="296"/>
      <c r="B50" s="297">
        <v>48</v>
      </c>
      <c r="C50" s="431"/>
      <c r="D50" s="431"/>
      <c r="E50" s="298">
        <v>3</v>
      </c>
      <c r="F50" s="361" t="s">
        <v>19</v>
      </c>
      <c r="G50" s="361" t="s">
        <v>4</v>
      </c>
      <c r="H50" s="362">
        <v>8</v>
      </c>
      <c r="I50" s="301">
        <v>100</v>
      </c>
      <c r="J50" s="302">
        <v>30</v>
      </c>
      <c r="K50" s="303">
        <f t="shared" si="0"/>
        <v>10</v>
      </c>
      <c r="L50" s="363">
        <v>10</v>
      </c>
      <c r="M50" s="302">
        <v>30</v>
      </c>
      <c r="N50" s="364">
        <f t="shared" si="6"/>
        <v>1000</v>
      </c>
      <c r="O50" s="365">
        <v>50</v>
      </c>
      <c r="P50" s="302">
        <v>300</v>
      </c>
      <c r="Q50" s="308">
        <f t="shared" si="2"/>
        <v>300</v>
      </c>
      <c r="R50" s="309">
        <v>2</v>
      </c>
      <c r="S50" s="310">
        <f t="shared" si="3"/>
        <v>2</v>
      </c>
      <c r="T50" s="366"/>
      <c r="U50" s="312" t="str">
        <f t="shared" si="4"/>
        <v>NO</v>
      </c>
      <c r="V50" s="313" t="str">
        <f t="shared" si="5"/>
        <v>missing value</v>
      </c>
      <c r="W50" s="314" t="str">
        <f t="shared" si="1"/>
        <v/>
      </c>
      <c r="X50" s="262"/>
      <c r="Y50" s="272"/>
      <c r="AA50" s="367"/>
      <c r="AC50" s="368"/>
      <c r="AD50" s="368"/>
      <c r="AE50" s="368"/>
      <c r="AJ50" s="272"/>
      <c r="AK50" s="272"/>
      <c r="AL50" s="272"/>
      <c r="AM50" s="315"/>
    </row>
    <row r="51" spans="1:39" s="271" customFormat="1" ht="15">
      <c r="A51" s="243"/>
      <c r="B51" s="244">
        <v>49</v>
      </c>
      <c r="C51" s="433"/>
      <c r="D51" s="433"/>
      <c r="E51" s="245">
        <v>1</v>
      </c>
      <c r="F51" s="317" t="s">
        <v>20</v>
      </c>
      <c r="G51" s="317" t="s">
        <v>3</v>
      </c>
      <c r="H51" s="318">
        <v>1</v>
      </c>
      <c r="I51" s="248">
        <v>10</v>
      </c>
      <c r="J51" s="249">
        <v>7.5</v>
      </c>
      <c r="K51" s="369" t="s">
        <v>9</v>
      </c>
      <c r="L51" s="370" t="s">
        <v>9</v>
      </c>
      <c r="M51" s="371" t="s">
        <v>9</v>
      </c>
      <c r="N51" s="372" t="s">
        <v>9</v>
      </c>
      <c r="O51" s="371" t="s">
        <v>9</v>
      </c>
      <c r="P51" s="373" t="s">
        <v>9</v>
      </c>
      <c r="Q51" s="374" t="s">
        <v>9</v>
      </c>
      <c r="R51" s="375" t="s">
        <v>9</v>
      </c>
      <c r="S51" s="376">
        <f>J51/1000</f>
        <v>7.4999999999999997E-3</v>
      </c>
      <c r="T51" s="377"/>
      <c r="U51" s="325" t="str">
        <f t="shared" si="4"/>
        <v>NO</v>
      </c>
      <c r="V51" s="326" t="str">
        <f t="shared" si="5"/>
        <v>missing value</v>
      </c>
      <c r="W51" s="327" t="str">
        <f>IF(U51&lt;&gt;"NO",T51,"")</f>
        <v/>
      </c>
      <c r="X51" s="262"/>
      <c r="Y51" s="368"/>
      <c r="Z51" s="368"/>
      <c r="AA51" s="368"/>
      <c r="AB51" s="368"/>
      <c r="AC51" s="272"/>
      <c r="AD51" s="272"/>
      <c r="AE51" s="272"/>
      <c r="AJ51" s="368"/>
      <c r="AK51" s="368"/>
      <c r="AL51" s="368"/>
      <c r="AM51" s="378"/>
    </row>
    <row r="52" spans="1:39" s="271" customFormat="1" ht="15">
      <c r="A52" s="276"/>
      <c r="B52" s="277">
        <v>50</v>
      </c>
      <c r="C52" s="432"/>
      <c r="D52" s="432"/>
      <c r="E52" s="278">
        <v>2</v>
      </c>
      <c r="F52" s="379" t="s">
        <v>20</v>
      </c>
      <c r="G52" s="379" t="s">
        <v>3</v>
      </c>
      <c r="H52" s="380">
        <v>1</v>
      </c>
      <c r="I52" s="281">
        <v>10</v>
      </c>
      <c r="J52" s="282">
        <v>7.5</v>
      </c>
      <c r="K52" s="381" t="s">
        <v>9</v>
      </c>
      <c r="L52" s="251" t="s">
        <v>9</v>
      </c>
      <c r="M52" s="252" t="s">
        <v>9</v>
      </c>
      <c r="N52" s="253" t="s">
        <v>9</v>
      </c>
      <c r="O52" s="252" t="s">
        <v>9</v>
      </c>
      <c r="P52" s="382" t="s">
        <v>9</v>
      </c>
      <c r="Q52" s="383" t="s">
        <v>9</v>
      </c>
      <c r="R52" s="384" t="s">
        <v>9</v>
      </c>
      <c r="S52" s="376">
        <f t="shared" ref="S52:S74" si="7">J52/1000</f>
        <v>7.4999999999999997E-3</v>
      </c>
      <c r="T52" s="385"/>
      <c r="U52" s="259" t="str">
        <f t="shared" si="4"/>
        <v>NO</v>
      </c>
      <c r="V52" s="260" t="str">
        <f t="shared" si="5"/>
        <v>missing value</v>
      </c>
      <c r="W52" s="261" t="str">
        <f t="shared" ref="W52:W74" si="8">IF(U52&lt;&gt;"NO",T52,"")</f>
        <v/>
      </c>
      <c r="X52" s="262"/>
      <c r="Y52" s="368"/>
      <c r="Z52" s="368"/>
      <c r="AA52" s="368"/>
      <c r="AB52" s="368"/>
      <c r="AJ52" s="368"/>
      <c r="AK52" s="368"/>
      <c r="AL52" s="368"/>
      <c r="AM52" s="378"/>
    </row>
    <row r="53" spans="1:39" s="271" customFormat="1" ht="15">
      <c r="A53" s="276"/>
      <c r="B53" s="277">
        <v>51</v>
      </c>
      <c r="C53" s="432"/>
      <c r="D53" s="432"/>
      <c r="E53" s="278">
        <v>3</v>
      </c>
      <c r="F53" s="379" t="s">
        <v>20</v>
      </c>
      <c r="G53" s="379" t="s">
        <v>3</v>
      </c>
      <c r="H53" s="380">
        <v>1</v>
      </c>
      <c r="I53" s="281">
        <v>10</v>
      </c>
      <c r="J53" s="282">
        <v>7.5</v>
      </c>
      <c r="K53" s="381" t="s">
        <v>9</v>
      </c>
      <c r="L53" s="251" t="s">
        <v>9</v>
      </c>
      <c r="M53" s="252" t="s">
        <v>9</v>
      </c>
      <c r="N53" s="253" t="s">
        <v>9</v>
      </c>
      <c r="O53" s="252" t="s">
        <v>9</v>
      </c>
      <c r="P53" s="382" t="s">
        <v>9</v>
      </c>
      <c r="Q53" s="383" t="s">
        <v>9</v>
      </c>
      <c r="R53" s="384" t="s">
        <v>9</v>
      </c>
      <c r="S53" s="376">
        <f t="shared" si="7"/>
        <v>7.4999999999999997E-3</v>
      </c>
      <c r="T53" s="385"/>
      <c r="U53" s="259" t="str">
        <f t="shared" si="4"/>
        <v>NO</v>
      </c>
      <c r="V53" s="260" t="str">
        <f t="shared" si="5"/>
        <v>missing value</v>
      </c>
      <c r="W53" s="261" t="str">
        <f t="shared" si="8"/>
        <v/>
      </c>
      <c r="X53" s="262"/>
      <c r="Y53" s="368"/>
      <c r="AD53" s="386"/>
      <c r="AF53" s="387"/>
      <c r="AG53" s="388"/>
      <c r="AH53" s="290"/>
      <c r="AI53" s="290"/>
      <c r="AJ53" s="290"/>
      <c r="AK53" s="290"/>
      <c r="AL53" s="290"/>
      <c r="AM53" s="290"/>
    </row>
    <row r="54" spans="1:39" s="271" customFormat="1" ht="15">
      <c r="A54" s="276"/>
      <c r="B54" s="277">
        <v>52</v>
      </c>
      <c r="C54" s="432"/>
      <c r="D54" s="432"/>
      <c r="E54" s="278">
        <v>1</v>
      </c>
      <c r="F54" s="379" t="s">
        <v>20</v>
      </c>
      <c r="G54" s="379" t="s">
        <v>3</v>
      </c>
      <c r="H54" s="380">
        <v>2</v>
      </c>
      <c r="I54" s="281">
        <v>10</v>
      </c>
      <c r="J54" s="282">
        <v>15</v>
      </c>
      <c r="K54" s="381" t="s">
        <v>9</v>
      </c>
      <c r="L54" s="251" t="s">
        <v>9</v>
      </c>
      <c r="M54" s="252" t="s">
        <v>9</v>
      </c>
      <c r="N54" s="253" t="s">
        <v>9</v>
      </c>
      <c r="O54" s="252" t="s">
        <v>9</v>
      </c>
      <c r="P54" s="382" t="s">
        <v>9</v>
      </c>
      <c r="Q54" s="383" t="s">
        <v>9</v>
      </c>
      <c r="R54" s="384" t="s">
        <v>9</v>
      </c>
      <c r="S54" s="389">
        <f t="shared" si="7"/>
        <v>1.4999999999999999E-2</v>
      </c>
      <c r="T54" s="385"/>
      <c r="U54" s="259" t="str">
        <f t="shared" si="4"/>
        <v>NO</v>
      </c>
      <c r="V54" s="260" t="str">
        <f t="shared" si="5"/>
        <v>missing value</v>
      </c>
      <c r="W54" s="261" t="str">
        <f t="shared" si="8"/>
        <v/>
      </c>
      <c r="X54" s="262"/>
      <c r="Y54" s="368"/>
      <c r="AD54" s="386"/>
      <c r="AF54" s="387"/>
      <c r="AG54" s="388"/>
      <c r="AH54" s="390"/>
      <c r="AI54" s="390"/>
      <c r="AJ54" s="390"/>
      <c r="AK54" s="390"/>
      <c r="AL54" s="390"/>
      <c r="AM54" s="390"/>
    </row>
    <row r="55" spans="1:39" s="271" customFormat="1" ht="15">
      <c r="A55" s="276"/>
      <c r="B55" s="277">
        <v>53</v>
      </c>
      <c r="C55" s="432"/>
      <c r="D55" s="432"/>
      <c r="E55" s="278">
        <v>2</v>
      </c>
      <c r="F55" s="379" t="s">
        <v>20</v>
      </c>
      <c r="G55" s="379" t="s">
        <v>3</v>
      </c>
      <c r="H55" s="380">
        <v>2</v>
      </c>
      <c r="I55" s="281">
        <v>10</v>
      </c>
      <c r="J55" s="282">
        <v>15</v>
      </c>
      <c r="K55" s="381" t="s">
        <v>9</v>
      </c>
      <c r="L55" s="251" t="s">
        <v>9</v>
      </c>
      <c r="M55" s="252" t="s">
        <v>9</v>
      </c>
      <c r="N55" s="253" t="s">
        <v>9</v>
      </c>
      <c r="O55" s="252" t="s">
        <v>9</v>
      </c>
      <c r="P55" s="382" t="s">
        <v>9</v>
      </c>
      <c r="Q55" s="383" t="s">
        <v>9</v>
      </c>
      <c r="R55" s="384" t="s">
        <v>9</v>
      </c>
      <c r="S55" s="389">
        <f t="shared" si="7"/>
        <v>1.4999999999999999E-2</v>
      </c>
      <c r="T55" s="385"/>
      <c r="U55" s="259" t="str">
        <f t="shared" si="4"/>
        <v>NO</v>
      </c>
      <c r="V55" s="260" t="str">
        <f t="shared" si="5"/>
        <v>missing value</v>
      </c>
      <c r="W55" s="261" t="str">
        <f t="shared" si="8"/>
        <v/>
      </c>
      <c r="X55" s="262"/>
      <c r="Y55" s="368"/>
      <c r="AF55" s="387"/>
      <c r="AG55" s="378"/>
      <c r="AH55" s="391"/>
      <c r="AI55" s="290"/>
      <c r="AJ55" s="290"/>
      <c r="AK55" s="290"/>
      <c r="AL55" s="290"/>
      <c r="AM55" s="289"/>
    </row>
    <row r="56" spans="1:39" s="271" customFormat="1" ht="12.75" customHeight="1">
      <c r="A56" s="276"/>
      <c r="B56" s="277">
        <v>54</v>
      </c>
      <c r="C56" s="432"/>
      <c r="D56" s="432"/>
      <c r="E56" s="278">
        <v>3</v>
      </c>
      <c r="F56" s="379" t="s">
        <v>20</v>
      </c>
      <c r="G56" s="379" t="s">
        <v>3</v>
      </c>
      <c r="H56" s="380">
        <v>2</v>
      </c>
      <c r="I56" s="281">
        <v>10</v>
      </c>
      <c r="J56" s="282">
        <v>15</v>
      </c>
      <c r="K56" s="381" t="s">
        <v>9</v>
      </c>
      <c r="L56" s="251" t="s">
        <v>9</v>
      </c>
      <c r="M56" s="252" t="s">
        <v>9</v>
      </c>
      <c r="N56" s="253" t="s">
        <v>9</v>
      </c>
      <c r="O56" s="252" t="s">
        <v>9</v>
      </c>
      <c r="P56" s="382" t="s">
        <v>9</v>
      </c>
      <c r="Q56" s="383" t="s">
        <v>9</v>
      </c>
      <c r="R56" s="384" t="s">
        <v>9</v>
      </c>
      <c r="S56" s="389">
        <f t="shared" si="7"/>
        <v>1.4999999999999999E-2</v>
      </c>
      <c r="T56" s="385"/>
      <c r="U56" s="259" t="str">
        <f t="shared" si="4"/>
        <v>NO</v>
      </c>
      <c r="V56" s="260" t="str">
        <f t="shared" si="5"/>
        <v>missing value</v>
      </c>
      <c r="W56" s="261" t="str">
        <f t="shared" si="8"/>
        <v/>
      </c>
      <c r="X56" s="262"/>
      <c r="Y56" s="272"/>
      <c r="AD56" s="392"/>
      <c r="AF56" s="292"/>
      <c r="AG56" s="289"/>
      <c r="AH56" s="290"/>
      <c r="AI56" s="290"/>
      <c r="AJ56" s="290"/>
      <c r="AK56" s="290"/>
      <c r="AL56" s="290"/>
      <c r="AM56" s="290"/>
    </row>
    <row r="57" spans="1:39" s="271" customFormat="1" ht="15">
      <c r="A57" s="276"/>
      <c r="B57" s="277">
        <v>55</v>
      </c>
      <c r="C57" s="432"/>
      <c r="D57" s="432"/>
      <c r="E57" s="278">
        <v>1</v>
      </c>
      <c r="F57" s="379" t="s">
        <v>20</v>
      </c>
      <c r="G57" s="379" t="s">
        <v>3</v>
      </c>
      <c r="H57" s="380">
        <v>3</v>
      </c>
      <c r="I57" s="281">
        <v>10</v>
      </c>
      <c r="J57" s="282">
        <v>21</v>
      </c>
      <c r="K57" s="381" t="s">
        <v>9</v>
      </c>
      <c r="L57" s="251" t="s">
        <v>9</v>
      </c>
      <c r="M57" s="252" t="s">
        <v>9</v>
      </c>
      <c r="N57" s="253" t="s">
        <v>9</v>
      </c>
      <c r="O57" s="252" t="s">
        <v>9</v>
      </c>
      <c r="P57" s="382" t="s">
        <v>9</v>
      </c>
      <c r="Q57" s="383" t="s">
        <v>9</v>
      </c>
      <c r="R57" s="384" t="s">
        <v>9</v>
      </c>
      <c r="S57" s="389">
        <f t="shared" si="7"/>
        <v>2.1000000000000001E-2</v>
      </c>
      <c r="T57" s="385"/>
      <c r="U57" s="259" t="str">
        <f t="shared" si="4"/>
        <v>NO</v>
      </c>
      <c r="V57" s="260" t="str">
        <f t="shared" si="5"/>
        <v>missing value</v>
      </c>
      <c r="W57" s="261" t="str">
        <f t="shared" si="8"/>
        <v/>
      </c>
      <c r="X57" s="262"/>
      <c r="Y57" s="272"/>
      <c r="AD57" s="392"/>
      <c r="AF57" s="393"/>
      <c r="AG57" s="289"/>
      <c r="AH57" s="290"/>
      <c r="AI57" s="290"/>
      <c r="AJ57" s="290"/>
      <c r="AK57" s="290"/>
      <c r="AL57" s="290"/>
      <c r="AM57" s="290"/>
    </row>
    <row r="58" spans="1:39" s="271" customFormat="1" ht="15">
      <c r="A58" s="276"/>
      <c r="B58" s="277">
        <v>56</v>
      </c>
      <c r="C58" s="432"/>
      <c r="D58" s="432"/>
      <c r="E58" s="278">
        <v>2</v>
      </c>
      <c r="F58" s="379" t="s">
        <v>20</v>
      </c>
      <c r="G58" s="379" t="s">
        <v>3</v>
      </c>
      <c r="H58" s="380">
        <v>3</v>
      </c>
      <c r="I58" s="281">
        <v>10</v>
      </c>
      <c r="J58" s="282">
        <v>21</v>
      </c>
      <c r="K58" s="381" t="s">
        <v>9</v>
      </c>
      <c r="L58" s="251" t="s">
        <v>9</v>
      </c>
      <c r="M58" s="252" t="s">
        <v>9</v>
      </c>
      <c r="N58" s="253" t="s">
        <v>9</v>
      </c>
      <c r="O58" s="252" t="s">
        <v>9</v>
      </c>
      <c r="P58" s="382" t="s">
        <v>9</v>
      </c>
      <c r="Q58" s="383" t="s">
        <v>9</v>
      </c>
      <c r="R58" s="384" t="s">
        <v>9</v>
      </c>
      <c r="S58" s="389">
        <f t="shared" si="7"/>
        <v>2.1000000000000001E-2</v>
      </c>
      <c r="T58" s="385"/>
      <c r="U58" s="259" t="str">
        <f t="shared" si="4"/>
        <v>NO</v>
      </c>
      <c r="V58" s="260" t="str">
        <f t="shared" si="5"/>
        <v>missing value</v>
      </c>
      <c r="W58" s="261" t="str">
        <f t="shared" si="8"/>
        <v/>
      </c>
      <c r="X58" s="262"/>
      <c r="Y58" s="272"/>
      <c r="AF58" s="394"/>
      <c r="AG58" s="289"/>
      <c r="AH58" s="289"/>
      <c r="AI58" s="395"/>
      <c r="AJ58" s="289"/>
      <c r="AK58" s="396"/>
      <c r="AL58" s="397"/>
      <c r="AM58" s="289"/>
    </row>
    <row r="59" spans="1:39" s="272" customFormat="1" ht="15">
      <c r="A59" s="276"/>
      <c r="B59" s="277">
        <v>57</v>
      </c>
      <c r="C59" s="432"/>
      <c r="D59" s="432"/>
      <c r="E59" s="278">
        <v>3</v>
      </c>
      <c r="F59" s="379" t="s">
        <v>20</v>
      </c>
      <c r="G59" s="379" t="s">
        <v>3</v>
      </c>
      <c r="H59" s="380">
        <v>3</v>
      </c>
      <c r="I59" s="281">
        <v>10</v>
      </c>
      <c r="J59" s="282">
        <v>21</v>
      </c>
      <c r="K59" s="381" t="s">
        <v>9</v>
      </c>
      <c r="L59" s="251" t="s">
        <v>9</v>
      </c>
      <c r="M59" s="252" t="s">
        <v>9</v>
      </c>
      <c r="N59" s="253" t="s">
        <v>9</v>
      </c>
      <c r="O59" s="252" t="s">
        <v>9</v>
      </c>
      <c r="P59" s="382" t="s">
        <v>9</v>
      </c>
      <c r="Q59" s="383" t="s">
        <v>9</v>
      </c>
      <c r="R59" s="384" t="s">
        <v>9</v>
      </c>
      <c r="S59" s="389">
        <f t="shared" si="7"/>
        <v>2.1000000000000001E-2</v>
      </c>
      <c r="T59" s="385"/>
      <c r="U59" s="259" t="str">
        <f t="shared" si="4"/>
        <v>NO</v>
      </c>
      <c r="V59" s="260" t="str">
        <f t="shared" si="5"/>
        <v>missing value</v>
      </c>
      <c r="W59" s="261" t="str">
        <f t="shared" si="8"/>
        <v/>
      </c>
      <c r="X59" s="262"/>
      <c r="AD59" s="271"/>
      <c r="AE59" s="271"/>
      <c r="AF59" s="394"/>
      <c r="AG59" s="289"/>
      <c r="AH59" s="289"/>
      <c r="AI59" s="398"/>
      <c r="AJ59" s="399"/>
      <c r="AK59" s="289"/>
      <c r="AL59" s="289"/>
      <c r="AM59" s="289"/>
    </row>
    <row r="60" spans="1:39" s="272" customFormat="1" ht="15">
      <c r="A60" s="276"/>
      <c r="B60" s="277">
        <v>58</v>
      </c>
      <c r="C60" s="432"/>
      <c r="D60" s="432"/>
      <c r="E60" s="278">
        <v>1</v>
      </c>
      <c r="F60" s="379" t="s">
        <v>20</v>
      </c>
      <c r="G60" s="379" t="s">
        <v>3</v>
      </c>
      <c r="H60" s="380">
        <v>4</v>
      </c>
      <c r="I60" s="281">
        <v>10</v>
      </c>
      <c r="J60" s="282">
        <v>30</v>
      </c>
      <c r="K60" s="381" t="s">
        <v>9</v>
      </c>
      <c r="L60" s="251" t="s">
        <v>9</v>
      </c>
      <c r="M60" s="252" t="s">
        <v>9</v>
      </c>
      <c r="N60" s="253" t="s">
        <v>9</v>
      </c>
      <c r="O60" s="252" t="s">
        <v>9</v>
      </c>
      <c r="P60" s="382" t="s">
        <v>9</v>
      </c>
      <c r="Q60" s="383" t="s">
        <v>9</v>
      </c>
      <c r="R60" s="384" t="s">
        <v>9</v>
      </c>
      <c r="S60" s="389">
        <f t="shared" si="7"/>
        <v>0.03</v>
      </c>
      <c r="T60" s="385"/>
      <c r="U60" s="259" t="str">
        <f t="shared" si="4"/>
        <v>NO</v>
      </c>
      <c r="V60" s="260" t="str">
        <f t="shared" si="5"/>
        <v>missing value</v>
      </c>
      <c r="W60" s="261" t="str">
        <f t="shared" si="8"/>
        <v/>
      </c>
      <c r="X60" s="262"/>
      <c r="AE60" s="271"/>
      <c r="AF60" s="394"/>
      <c r="AG60" s="289"/>
      <c r="AH60" s="400"/>
      <c r="AI60" s="289"/>
      <c r="AJ60" s="289"/>
      <c r="AK60" s="289"/>
      <c r="AL60" s="289"/>
      <c r="AM60" s="289"/>
    </row>
    <row r="61" spans="1:39" s="272" customFormat="1" ht="15">
      <c r="A61" s="276"/>
      <c r="B61" s="277">
        <v>59</v>
      </c>
      <c r="C61" s="432"/>
      <c r="D61" s="432"/>
      <c r="E61" s="278">
        <v>2</v>
      </c>
      <c r="F61" s="379" t="s">
        <v>20</v>
      </c>
      <c r="G61" s="379" t="s">
        <v>3</v>
      </c>
      <c r="H61" s="380">
        <v>4</v>
      </c>
      <c r="I61" s="281">
        <v>10</v>
      </c>
      <c r="J61" s="282">
        <v>30</v>
      </c>
      <c r="K61" s="381" t="s">
        <v>9</v>
      </c>
      <c r="L61" s="251" t="s">
        <v>9</v>
      </c>
      <c r="M61" s="252" t="s">
        <v>9</v>
      </c>
      <c r="N61" s="253" t="s">
        <v>9</v>
      </c>
      <c r="O61" s="252" t="s">
        <v>9</v>
      </c>
      <c r="P61" s="382" t="s">
        <v>9</v>
      </c>
      <c r="Q61" s="383" t="s">
        <v>9</v>
      </c>
      <c r="R61" s="384" t="s">
        <v>9</v>
      </c>
      <c r="S61" s="389">
        <f t="shared" si="7"/>
        <v>0.03</v>
      </c>
      <c r="T61" s="385"/>
      <c r="U61" s="259" t="str">
        <f t="shared" si="4"/>
        <v>NO</v>
      </c>
      <c r="V61" s="260" t="str">
        <f t="shared" si="5"/>
        <v>missing value</v>
      </c>
      <c r="W61" s="261" t="str">
        <f t="shared" si="8"/>
        <v/>
      </c>
      <c r="X61" s="262"/>
      <c r="AD61" s="271"/>
      <c r="AE61" s="271"/>
      <c r="AF61" s="394"/>
      <c r="AG61" s="289"/>
      <c r="AH61" s="396"/>
      <c r="AI61" s="401"/>
      <c r="AJ61" s="401"/>
      <c r="AK61" s="401"/>
      <c r="AL61" s="401"/>
      <c r="AM61" s="289"/>
    </row>
    <row r="62" spans="1:39" s="272" customFormat="1" ht="15">
      <c r="A62" s="276"/>
      <c r="B62" s="277">
        <v>60</v>
      </c>
      <c r="C62" s="432"/>
      <c r="D62" s="432"/>
      <c r="E62" s="278">
        <v>3</v>
      </c>
      <c r="F62" s="379" t="s">
        <v>20</v>
      </c>
      <c r="G62" s="379" t="s">
        <v>3</v>
      </c>
      <c r="H62" s="380">
        <v>4</v>
      </c>
      <c r="I62" s="281">
        <v>10</v>
      </c>
      <c r="J62" s="282">
        <v>30</v>
      </c>
      <c r="K62" s="381" t="s">
        <v>9</v>
      </c>
      <c r="L62" s="251" t="s">
        <v>9</v>
      </c>
      <c r="M62" s="252" t="s">
        <v>9</v>
      </c>
      <c r="N62" s="253" t="s">
        <v>9</v>
      </c>
      <c r="O62" s="252" t="s">
        <v>9</v>
      </c>
      <c r="P62" s="382" t="s">
        <v>9</v>
      </c>
      <c r="Q62" s="383" t="s">
        <v>9</v>
      </c>
      <c r="R62" s="384" t="s">
        <v>9</v>
      </c>
      <c r="S62" s="389">
        <f t="shared" si="7"/>
        <v>0.03</v>
      </c>
      <c r="T62" s="385"/>
      <c r="U62" s="259" t="str">
        <f t="shared" si="4"/>
        <v>NO</v>
      </c>
      <c r="V62" s="260" t="str">
        <f t="shared" si="5"/>
        <v>missing value</v>
      </c>
      <c r="W62" s="261" t="str">
        <f t="shared" si="8"/>
        <v/>
      </c>
      <c r="X62" s="262"/>
      <c r="AD62" s="271"/>
      <c r="AE62" s="271"/>
      <c r="AF62" s="394"/>
      <c r="AG62" s="289"/>
      <c r="AH62" s="289"/>
      <c r="AI62" s="289"/>
      <c r="AJ62" s="289"/>
      <c r="AK62" s="289"/>
      <c r="AL62" s="289"/>
      <c r="AM62" s="289"/>
    </row>
    <row r="63" spans="1:39" s="368" customFormat="1" ht="15">
      <c r="A63" s="402"/>
      <c r="B63" s="277">
        <v>61</v>
      </c>
      <c r="C63" s="432"/>
      <c r="D63" s="432"/>
      <c r="E63" s="278">
        <v>1</v>
      </c>
      <c r="F63" s="379" t="s">
        <v>20</v>
      </c>
      <c r="G63" s="379" t="s">
        <v>3</v>
      </c>
      <c r="H63" s="380">
        <v>5</v>
      </c>
      <c r="I63" s="281">
        <v>10</v>
      </c>
      <c r="J63" s="282">
        <v>45</v>
      </c>
      <c r="K63" s="381" t="s">
        <v>9</v>
      </c>
      <c r="L63" s="251" t="s">
        <v>9</v>
      </c>
      <c r="M63" s="252" t="s">
        <v>9</v>
      </c>
      <c r="N63" s="253" t="s">
        <v>9</v>
      </c>
      <c r="O63" s="252" t="s">
        <v>9</v>
      </c>
      <c r="P63" s="382" t="s">
        <v>9</v>
      </c>
      <c r="Q63" s="383" t="s">
        <v>9</v>
      </c>
      <c r="R63" s="384" t="s">
        <v>9</v>
      </c>
      <c r="S63" s="389">
        <f t="shared" si="7"/>
        <v>4.4999999999999998E-2</v>
      </c>
      <c r="T63" s="385"/>
      <c r="U63" s="259" t="str">
        <f t="shared" si="4"/>
        <v>NO</v>
      </c>
      <c r="V63" s="260" t="str">
        <f t="shared" si="5"/>
        <v>missing value</v>
      </c>
      <c r="W63" s="261" t="str">
        <f t="shared" si="8"/>
        <v/>
      </c>
      <c r="X63" s="262"/>
      <c r="Y63" s="272"/>
      <c r="AD63" s="271"/>
      <c r="AE63" s="271"/>
      <c r="AF63" s="394"/>
      <c r="AG63" s="289"/>
      <c r="AH63" s="378"/>
      <c r="AI63" s="378"/>
      <c r="AJ63" s="378"/>
      <c r="AK63" s="378"/>
      <c r="AL63" s="290"/>
      <c r="AM63" s="289"/>
    </row>
    <row r="64" spans="1:39" s="368" customFormat="1" ht="12.75" customHeight="1">
      <c r="A64" s="402"/>
      <c r="B64" s="277">
        <v>62</v>
      </c>
      <c r="C64" s="432"/>
      <c r="D64" s="432"/>
      <c r="E64" s="278">
        <v>2</v>
      </c>
      <c r="F64" s="379" t="s">
        <v>20</v>
      </c>
      <c r="G64" s="379" t="s">
        <v>3</v>
      </c>
      <c r="H64" s="380">
        <v>5</v>
      </c>
      <c r="I64" s="281">
        <v>10</v>
      </c>
      <c r="J64" s="282">
        <v>45</v>
      </c>
      <c r="K64" s="381" t="s">
        <v>9</v>
      </c>
      <c r="L64" s="251" t="s">
        <v>9</v>
      </c>
      <c r="M64" s="252" t="s">
        <v>9</v>
      </c>
      <c r="N64" s="253" t="s">
        <v>9</v>
      </c>
      <c r="O64" s="252" t="s">
        <v>9</v>
      </c>
      <c r="P64" s="382" t="s">
        <v>9</v>
      </c>
      <c r="Q64" s="383" t="s">
        <v>9</v>
      </c>
      <c r="R64" s="384" t="s">
        <v>9</v>
      </c>
      <c r="S64" s="389">
        <f t="shared" si="7"/>
        <v>4.4999999999999998E-2</v>
      </c>
      <c r="T64" s="385"/>
      <c r="U64" s="259" t="str">
        <f t="shared" si="4"/>
        <v>NO</v>
      </c>
      <c r="V64" s="260" t="str">
        <f t="shared" si="5"/>
        <v>missing value</v>
      </c>
      <c r="W64" s="261" t="str">
        <f t="shared" si="8"/>
        <v/>
      </c>
      <c r="X64" s="262"/>
      <c r="Y64" s="272"/>
      <c r="AD64" s="271"/>
      <c r="AE64" s="271"/>
      <c r="AF64" s="394"/>
      <c r="AG64" s="289"/>
      <c r="AH64" s="378"/>
      <c r="AI64" s="378"/>
      <c r="AJ64" s="378"/>
      <c r="AK64" s="378"/>
      <c r="AL64" s="290"/>
      <c r="AM64" s="289"/>
    </row>
    <row r="65" spans="1:39" s="368" customFormat="1" ht="13.5" customHeight="1">
      <c r="A65" s="402"/>
      <c r="B65" s="277">
        <v>63</v>
      </c>
      <c r="C65" s="432"/>
      <c r="D65" s="432"/>
      <c r="E65" s="278">
        <v>3</v>
      </c>
      <c r="F65" s="379" t="s">
        <v>20</v>
      </c>
      <c r="G65" s="379" t="s">
        <v>3</v>
      </c>
      <c r="H65" s="380">
        <v>5</v>
      </c>
      <c r="I65" s="281">
        <v>10</v>
      </c>
      <c r="J65" s="282">
        <v>45</v>
      </c>
      <c r="K65" s="381" t="s">
        <v>9</v>
      </c>
      <c r="L65" s="251" t="s">
        <v>9</v>
      </c>
      <c r="M65" s="252" t="s">
        <v>9</v>
      </c>
      <c r="N65" s="253" t="s">
        <v>9</v>
      </c>
      <c r="O65" s="252" t="s">
        <v>9</v>
      </c>
      <c r="P65" s="382" t="s">
        <v>9</v>
      </c>
      <c r="Q65" s="383" t="s">
        <v>9</v>
      </c>
      <c r="R65" s="384" t="s">
        <v>9</v>
      </c>
      <c r="S65" s="389">
        <f t="shared" si="7"/>
        <v>4.4999999999999998E-2</v>
      </c>
      <c r="T65" s="385"/>
      <c r="U65" s="259" t="str">
        <f t="shared" si="4"/>
        <v>NO</v>
      </c>
      <c r="V65" s="260" t="str">
        <f t="shared" si="5"/>
        <v>missing value</v>
      </c>
      <c r="W65" s="261" t="str">
        <f t="shared" si="8"/>
        <v/>
      </c>
      <c r="X65" s="262"/>
      <c r="Y65" s="272"/>
      <c r="AD65" s="271"/>
      <c r="AE65" s="271"/>
      <c r="AF65" s="271"/>
      <c r="AG65" s="289"/>
      <c r="AH65" s="391"/>
      <c r="AI65" s="390"/>
      <c r="AJ65" s="390"/>
      <c r="AK65" s="390"/>
      <c r="AL65" s="390"/>
      <c r="AM65" s="289"/>
    </row>
    <row r="66" spans="1:39" s="368" customFormat="1" ht="15">
      <c r="A66" s="402"/>
      <c r="B66" s="277">
        <v>64</v>
      </c>
      <c r="C66" s="432"/>
      <c r="D66" s="432"/>
      <c r="E66" s="278">
        <v>1</v>
      </c>
      <c r="F66" s="379" t="s">
        <v>20</v>
      </c>
      <c r="G66" s="379" t="s">
        <v>3</v>
      </c>
      <c r="H66" s="380">
        <v>6</v>
      </c>
      <c r="I66" s="281">
        <v>100</v>
      </c>
      <c r="J66" s="282">
        <v>7.5</v>
      </c>
      <c r="K66" s="381" t="s">
        <v>9</v>
      </c>
      <c r="L66" s="251" t="s">
        <v>9</v>
      </c>
      <c r="M66" s="252" t="s">
        <v>9</v>
      </c>
      <c r="N66" s="253" t="s">
        <v>9</v>
      </c>
      <c r="O66" s="252" t="s">
        <v>9</v>
      </c>
      <c r="P66" s="382" t="s">
        <v>9</v>
      </c>
      <c r="Q66" s="383" t="s">
        <v>9</v>
      </c>
      <c r="R66" s="384" t="s">
        <v>9</v>
      </c>
      <c r="S66" s="389">
        <f t="shared" si="7"/>
        <v>7.4999999999999997E-3</v>
      </c>
      <c r="T66" s="385"/>
      <c r="U66" s="259" t="str">
        <f t="shared" si="4"/>
        <v>NO</v>
      </c>
      <c r="V66" s="260" t="str">
        <f t="shared" si="5"/>
        <v>missing value</v>
      </c>
      <c r="W66" s="261" t="str">
        <f t="shared" si="8"/>
        <v/>
      </c>
      <c r="X66" s="262"/>
      <c r="Y66" s="272"/>
      <c r="AD66" s="271"/>
      <c r="AE66" s="271"/>
      <c r="AF66" s="271"/>
      <c r="AG66" s="289"/>
      <c r="AH66" s="390"/>
      <c r="AI66" s="390"/>
      <c r="AJ66" s="390"/>
      <c r="AK66" s="390"/>
      <c r="AL66" s="390"/>
      <c r="AM66" s="289"/>
    </row>
    <row r="67" spans="1:39" s="368" customFormat="1" ht="15">
      <c r="A67" s="402"/>
      <c r="B67" s="277">
        <v>65</v>
      </c>
      <c r="C67" s="432"/>
      <c r="D67" s="432"/>
      <c r="E67" s="278">
        <v>2</v>
      </c>
      <c r="F67" s="379" t="s">
        <v>20</v>
      </c>
      <c r="G67" s="379" t="s">
        <v>3</v>
      </c>
      <c r="H67" s="380">
        <v>6</v>
      </c>
      <c r="I67" s="281">
        <v>100</v>
      </c>
      <c r="J67" s="282">
        <v>7.5</v>
      </c>
      <c r="K67" s="381" t="s">
        <v>9</v>
      </c>
      <c r="L67" s="251" t="s">
        <v>9</v>
      </c>
      <c r="M67" s="252" t="s">
        <v>9</v>
      </c>
      <c r="N67" s="253" t="s">
        <v>9</v>
      </c>
      <c r="O67" s="252" t="s">
        <v>9</v>
      </c>
      <c r="P67" s="382" t="s">
        <v>9</v>
      </c>
      <c r="Q67" s="383" t="s">
        <v>9</v>
      </c>
      <c r="R67" s="384" t="s">
        <v>9</v>
      </c>
      <c r="S67" s="389">
        <f t="shared" si="7"/>
        <v>7.4999999999999997E-3</v>
      </c>
      <c r="T67" s="385"/>
      <c r="U67" s="259" t="str">
        <f t="shared" si="4"/>
        <v>NO</v>
      </c>
      <c r="V67" s="260" t="str">
        <f t="shared" si="5"/>
        <v>missing value</v>
      </c>
      <c r="W67" s="261" t="str">
        <f t="shared" si="8"/>
        <v/>
      </c>
      <c r="X67" s="262"/>
      <c r="Y67" s="272"/>
      <c r="AD67" s="288"/>
      <c r="AE67" s="288"/>
      <c r="AF67" s="271"/>
      <c r="AG67" s="289"/>
      <c r="AH67" s="390"/>
      <c r="AI67" s="390"/>
      <c r="AJ67" s="390"/>
      <c r="AK67" s="390"/>
      <c r="AL67" s="390"/>
      <c r="AM67" s="289"/>
    </row>
    <row r="68" spans="1:39" s="272" customFormat="1" ht="15">
      <c r="A68" s="276"/>
      <c r="B68" s="277">
        <v>66</v>
      </c>
      <c r="C68" s="432"/>
      <c r="D68" s="432"/>
      <c r="E68" s="278">
        <v>3</v>
      </c>
      <c r="F68" s="379" t="s">
        <v>20</v>
      </c>
      <c r="G68" s="379" t="s">
        <v>3</v>
      </c>
      <c r="H68" s="380">
        <v>6</v>
      </c>
      <c r="I68" s="281">
        <v>100</v>
      </c>
      <c r="J68" s="282">
        <v>7.5</v>
      </c>
      <c r="K68" s="381" t="s">
        <v>9</v>
      </c>
      <c r="L68" s="251" t="s">
        <v>9</v>
      </c>
      <c r="M68" s="252" t="s">
        <v>9</v>
      </c>
      <c r="N68" s="253" t="s">
        <v>9</v>
      </c>
      <c r="O68" s="252" t="s">
        <v>9</v>
      </c>
      <c r="P68" s="382" t="s">
        <v>9</v>
      </c>
      <c r="Q68" s="383" t="s">
        <v>9</v>
      </c>
      <c r="R68" s="384" t="s">
        <v>9</v>
      </c>
      <c r="S68" s="389">
        <f t="shared" si="7"/>
        <v>7.4999999999999997E-3</v>
      </c>
      <c r="T68" s="385"/>
      <c r="U68" s="259" t="str">
        <f t="shared" ref="U68:U74" si="9">IF(V68&lt;&gt;"","NO","yes")</f>
        <v>NO</v>
      </c>
      <c r="V68" s="260" t="str">
        <f t="shared" ref="V68:V74" si="10">IF(AND(ISNUMBER(T68),T68&gt;0),"","missing value")</f>
        <v>missing value</v>
      </c>
      <c r="W68" s="261" t="str">
        <f t="shared" si="8"/>
        <v/>
      </c>
      <c r="X68" s="262"/>
      <c r="AD68" s="288"/>
      <c r="AE68" s="288"/>
      <c r="AF68" s="271"/>
      <c r="AG68" s="289"/>
      <c r="AH68" s="289"/>
      <c r="AI68" s="398"/>
      <c r="AJ68" s="289"/>
      <c r="AK68" s="289"/>
      <c r="AL68" s="289"/>
      <c r="AM68" s="289"/>
    </row>
    <row r="69" spans="1:39" s="271" customFormat="1" ht="15">
      <c r="A69" s="276"/>
      <c r="B69" s="277">
        <v>67</v>
      </c>
      <c r="C69" s="432"/>
      <c r="D69" s="432"/>
      <c r="E69" s="278">
        <v>1</v>
      </c>
      <c r="F69" s="379" t="s">
        <v>20</v>
      </c>
      <c r="G69" s="379" t="s">
        <v>3</v>
      </c>
      <c r="H69" s="380">
        <v>7</v>
      </c>
      <c r="I69" s="281">
        <v>100</v>
      </c>
      <c r="J69" s="282">
        <v>15</v>
      </c>
      <c r="K69" s="381" t="s">
        <v>9</v>
      </c>
      <c r="L69" s="251" t="s">
        <v>9</v>
      </c>
      <c r="M69" s="252" t="s">
        <v>9</v>
      </c>
      <c r="N69" s="253" t="s">
        <v>9</v>
      </c>
      <c r="O69" s="252" t="s">
        <v>9</v>
      </c>
      <c r="P69" s="382" t="s">
        <v>9</v>
      </c>
      <c r="Q69" s="383" t="s">
        <v>9</v>
      </c>
      <c r="R69" s="384" t="s">
        <v>9</v>
      </c>
      <c r="S69" s="389">
        <f t="shared" si="7"/>
        <v>1.4999999999999999E-2</v>
      </c>
      <c r="T69" s="385"/>
      <c r="U69" s="259" t="str">
        <f t="shared" si="9"/>
        <v>NO</v>
      </c>
      <c r="V69" s="260" t="str">
        <f t="shared" si="10"/>
        <v>missing value</v>
      </c>
      <c r="W69" s="261" t="str">
        <f t="shared" si="8"/>
        <v/>
      </c>
      <c r="X69" s="262"/>
      <c r="Y69" s="272"/>
      <c r="AD69" s="288"/>
      <c r="AE69" s="288"/>
      <c r="AG69" s="289"/>
      <c r="AH69" s="289"/>
      <c r="AI69" s="398"/>
      <c r="AJ69" s="289"/>
      <c r="AK69" s="289"/>
      <c r="AL69" s="289"/>
      <c r="AM69" s="289"/>
    </row>
    <row r="70" spans="1:39" s="271" customFormat="1" ht="15">
      <c r="A70" s="276"/>
      <c r="B70" s="277">
        <v>68</v>
      </c>
      <c r="C70" s="432"/>
      <c r="D70" s="432"/>
      <c r="E70" s="278">
        <v>2</v>
      </c>
      <c r="F70" s="379" t="s">
        <v>20</v>
      </c>
      <c r="G70" s="379" t="s">
        <v>3</v>
      </c>
      <c r="H70" s="380">
        <v>7</v>
      </c>
      <c r="I70" s="281">
        <v>100</v>
      </c>
      <c r="J70" s="282">
        <v>15</v>
      </c>
      <c r="K70" s="381" t="s">
        <v>9</v>
      </c>
      <c r="L70" s="251" t="s">
        <v>9</v>
      </c>
      <c r="M70" s="252" t="s">
        <v>9</v>
      </c>
      <c r="N70" s="253" t="s">
        <v>9</v>
      </c>
      <c r="O70" s="252" t="s">
        <v>9</v>
      </c>
      <c r="P70" s="382" t="s">
        <v>9</v>
      </c>
      <c r="Q70" s="383" t="s">
        <v>9</v>
      </c>
      <c r="R70" s="384" t="s">
        <v>9</v>
      </c>
      <c r="S70" s="389">
        <f t="shared" si="7"/>
        <v>1.4999999999999999E-2</v>
      </c>
      <c r="T70" s="385"/>
      <c r="U70" s="259" t="str">
        <f t="shared" si="9"/>
        <v>NO</v>
      </c>
      <c r="V70" s="260" t="str">
        <f t="shared" si="10"/>
        <v>missing value</v>
      </c>
      <c r="W70" s="261" t="str">
        <f t="shared" si="8"/>
        <v/>
      </c>
      <c r="X70" s="262"/>
      <c r="Y70" s="272"/>
      <c r="AD70" s="288"/>
      <c r="AE70" s="288"/>
      <c r="AG70" s="289"/>
      <c r="AH70" s="400"/>
      <c r="AI70" s="289"/>
      <c r="AJ70" s="396"/>
      <c r="AK70" s="289"/>
      <c r="AL70" s="289"/>
      <c r="AM70" s="289"/>
    </row>
    <row r="71" spans="1:39" s="271" customFormat="1" ht="15">
      <c r="A71" s="276"/>
      <c r="B71" s="277">
        <v>69</v>
      </c>
      <c r="C71" s="432"/>
      <c r="D71" s="432"/>
      <c r="E71" s="278">
        <v>3</v>
      </c>
      <c r="F71" s="379" t="s">
        <v>20</v>
      </c>
      <c r="G71" s="379" t="s">
        <v>3</v>
      </c>
      <c r="H71" s="380">
        <v>7</v>
      </c>
      <c r="I71" s="281">
        <v>100</v>
      </c>
      <c r="J71" s="282">
        <v>15</v>
      </c>
      <c r="K71" s="381" t="s">
        <v>9</v>
      </c>
      <c r="L71" s="251" t="s">
        <v>9</v>
      </c>
      <c r="M71" s="252" t="s">
        <v>9</v>
      </c>
      <c r="N71" s="253" t="s">
        <v>9</v>
      </c>
      <c r="O71" s="252" t="s">
        <v>9</v>
      </c>
      <c r="P71" s="382" t="s">
        <v>9</v>
      </c>
      <c r="Q71" s="383" t="s">
        <v>9</v>
      </c>
      <c r="R71" s="384" t="s">
        <v>9</v>
      </c>
      <c r="S71" s="389">
        <f t="shared" si="7"/>
        <v>1.4999999999999999E-2</v>
      </c>
      <c r="T71" s="385"/>
      <c r="U71" s="259" t="str">
        <f t="shared" si="9"/>
        <v>NO</v>
      </c>
      <c r="V71" s="260" t="str">
        <f t="shared" si="10"/>
        <v>missing value</v>
      </c>
      <c r="W71" s="261" t="str">
        <f t="shared" si="8"/>
        <v/>
      </c>
      <c r="X71" s="262"/>
      <c r="Y71" s="272"/>
      <c r="AD71" s="288"/>
      <c r="AE71" s="288"/>
      <c r="AG71" s="289"/>
      <c r="AH71" s="396"/>
      <c r="AI71" s="401"/>
      <c r="AJ71" s="401"/>
      <c r="AK71" s="401"/>
      <c r="AL71" s="401"/>
      <c r="AM71" s="289"/>
    </row>
    <row r="72" spans="1:39" s="271" customFormat="1" ht="15">
      <c r="A72" s="276"/>
      <c r="B72" s="277">
        <v>70</v>
      </c>
      <c r="C72" s="432"/>
      <c r="D72" s="432"/>
      <c r="E72" s="278">
        <v>1</v>
      </c>
      <c r="F72" s="379" t="s">
        <v>20</v>
      </c>
      <c r="G72" s="379" t="s">
        <v>3</v>
      </c>
      <c r="H72" s="380">
        <v>8</v>
      </c>
      <c r="I72" s="281">
        <v>100</v>
      </c>
      <c r="J72" s="282">
        <v>30</v>
      </c>
      <c r="K72" s="381" t="s">
        <v>9</v>
      </c>
      <c r="L72" s="251" t="s">
        <v>9</v>
      </c>
      <c r="M72" s="252" t="s">
        <v>9</v>
      </c>
      <c r="N72" s="253" t="s">
        <v>9</v>
      </c>
      <c r="O72" s="252" t="s">
        <v>9</v>
      </c>
      <c r="P72" s="382" t="s">
        <v>9</v>
      </c>
      <c r="Q72" s="383" t="s">
        <v>9</v>
      </c>
      <c r="R72" s="384" t="s">
        <v>9</v>
      </c>
      <c r="S72" s="389">
        <f t="shared" si="7"/>
        <v>0.03</v>
      </c>
      <c r="T72" s="385"/>
      <c r="U72" s="259" t="str">
        <f t="shared" si="9"/>
        <v>NO</v>
      </c>
      <c r="V72" s="260" t="str">
        <f t="shared" si="10"/>
        <v>missing value</v>
      </c>
      <c r="W72" s="261" t="str">
        <f t="shared" si="8"/>
        <v/>
      </c>
      <c r="X72" s="262"/>
      <c r="Y72" s="272"/>
      <c r="AD72" s="288"/>
      <c r="AE72" s="288"/>
      <c r="AG72" s="289"/>
      <c r="AH72" s="289"/>
      <c r="AI72" s="403"/>
      <c r="AJ72" s="396"/>
      <c r="AK72" s="404"/>
      <c r="AL72" s="289"/>
      <c r="AM72" s="289"/>
    </row>
    <row r="73" spans="1:39" s="271" customFormat="1" ht="15">
      <c r="A73" s="276"/>
      <c r="B73" s="277">
        <v>71</v>
      </c>
      <c r="C73" s="432"/>
      <c r="D73" s="432"/>
      <c r="E73" s="278">
        <v>2</v>
      </c>
      <c r="F73" s="379" t="s">
        <v>20</v>
      </c>
      <c r="G73" s="379" t="s">
        <v>3</v>
      </c>
      <c r="H73" s="380">
        <v>8</v>
      </c>
      <c r="I73" s="281">
        <v>100</v>
      </c>
      <c r="J73" s="282">
        <v>30</v>
      </c>
      <c r="K73" s="381" t="s">
        <v>9</v>
      </c>
      <c r="L73" s="251" t="s">
        <v>9</v>
      </c>
      <c r="M73" s="252" t="s">
        <v>9</v>
      </c>
      <c r="N73" s="253" t="s">
        <v>9</v>
      </c>
      <c r="O73" s="252" t="s">
        <v>9</v>
      </c>
      <c r="P73" s="382" t="s">
        <v>9</v>
      </c>
      <c r="Q73" s="383" t="s">
        <v>9</v>
      </c>
      <c r="R73" s="384" t="s">
        <v>9</v>
      </c>
      <c r="S73" s="389">
        <f t="shared" si="7"/>
        <v>0.03</v>
      </c>
      <c r="T73" s="385"/>
      <c r="U73" s="259" t="str">
        <f t="shared" si="9"/>
        <v>NO</v>
      </c>
      <c r="V73" s="260" t="str">
        <f t="shared" si="10"/>
        <v>missing value</v>
      </c>
      <c r="W73" s="261" t="str">
        <f t="shared" si="8"/>
        <v/>
      </c>
      <c r="X73" s="262"/>
      <c r="Y73" s="272"/>
      <c r="AD73" s="288"/>
      <c r="AE73" s="288"/>
      <c r="AG73" s="289"/>
      <c r="AH73" s="289"/>
      <c r="AI73" s="403"/>
      <c r="AJ73" s="396"/>
      <c r="AK73" s="275"/>
      <c r="AL73" s="289"/>
      <c r="AM73" s="289"/>
    </row>
    <row r="74" spans="1:39" s="271" customFormat="1" ht="15.75" thickBot="1">
      <c r="A74" s="296"/>
      <c r="B74" s="297">
        <v>72</v>
      </c>
      <c r="C74" s="431"/>
      <c r="D74" s="431"/>
      <c r="E74" s="298">
        <v>3</v>
      </c>
      <c r="F74" s="405" t="s">
        <v>20</v>
      </c>
      <c r="G74" s="405" t="s">
        <v>3</v>
      </c>
      <c r="H74" s="406">
        <v>8</v>
      </c>
      <c r="I74" s="301">
        <v>100</v>
      </c>
      <c r="J74" s="302">
        <v>30</v>
      </c>
      <c r="K74" s="407" t="s">
        <v>9</v>
      </c>
      <c r="L74" s="304" t="s">
        <v>9</v>
      </c>
      <c r="M74" s="305" t="s">
        <v>9</v>
      </c>
      <c r="N74" s="306" t="s">
        <v>9</v>
      </c>
      <c r="O74" s="305" t="s">
        <v>9</v>
      </c>
      <c r="P74" s="408" t="s">
        <v>9</v>
      </c>
      <c r="Q74" s="409" t="s">
        <v>9</v>
      </c>
      <c r="R74" s="410" t="s">
        <v>9</v>
      </c>
      <c r="S74" s="411">
        <f t="shared" si="7"/>
        <v>0.03</v>
      </c>
      <c r="T74" s="412"/>
      <c r="U74" s="312" t="str">
        <f t="shared" si="9"/>
        <v>NO</v>
      </c>
      <c r="V74" s="313" t="str">
        <f t="shared" si="10"/>
        <v>missing value</v>
      </c>
      <c r="W74" s="314" t="str">
        <f t="shared" si="8"/>
        <v/>
      </c>
      <c r="X74" s="262"/>
      <c r="Y74" s="272"/>
      <c r="AD74" s="288"/>
      <c r="AE74" s="288"/>
      <c r="AF74" s="272"/>
      <c r="AG74" s="289"/>
      <c r="AH74" s="289"/>
      <c r="AI74" s="289"/>
      <c r="AJ74" s="289"/>
      <c r="AK74" s="289"/>
      <c r="AL74" s="289"/>
      <c r="AM74" s="289"/>
    </row>
    <row r="75" spans="1:39" s="413" customFormat="1" ht="12.75">
      <c r="B75" s="414"/>
      <c r="C75" s="414"/>
      <c r="D75" s="414"/>
      <c r="U75" s="415"/>
      <c r="V75" s="415"/>
      <c r="W75" s="415"/>
      <c r="X75" s="415"/>
      <c r="Y75" s="416"/>
      <c r="Z75" s="417"/>
      <c r="AA75" s="417"/>
      <c r="AB75" s="417"/>
      <c r="AE75" s="418"/>
      <c r="AM75" s="419"/>
    </row>
    <row r="76" spans="1:39" ht="12.75">
      <c r="B76" s="12"/>
      <c r="C76" s="12"/>
      <c r="D76" s="12"/>
      <c r="U76" s="9"/>
      <c r="V76" s="9"/>
      <c r="W76" s="9"/>
      <c r="X76" s="9"/>
      <c r="Y76" s="6"/>
      <c r="Z76" s="8"/>
      <c r="AA76" s="8"/>
      <c r="AB76" s="8"/>
    </row>
    <row r="77" spans="1:39" ht="12.75">
      <c r="B77" s="12"/>
      <c r="C77" s="12"/>
      <c r="D77" s="12"/>
      <c r="U77" s="9"/>
      <c r="V77" s="9"/>
      <c r="W77" s="9"/>
      <c r="X77" s="9"/>
      <c r="Y77" s="6"/>
      <c r="Z77" s="8"/>
      <c r="AA77" s="8"/>
      <c r="AB77" s="8"/>
    </row>
    <row r="78" spans="1:39" ht="12.75">
      <c r="B78" s="12"/>
      <c r="C78" s="12"/>
      <c r="D78" s="12"/>
      <c r="U78" s="9"/>
      <c r="V78" s="9"/>
      <c r="W78" s="9"/>
      <c r="X78" s="9"/>
    </row>
    <row r="79" spans="1:39" ht="12.75">
      <c r="B79" s="12"/>
      <c r="C79" s="12"/>
      <c r="D79" s="12"/>
      <c r="U79" s="9"/>
      <c r="V79" s="9"/>
      <c r="W79" s="9"/>
      <c r="X79" s="9"/>
    </row>
    <row r="80" spans="1:39" ht="12.75">
      <c r="B80" s="12"/>
      <c r="C80" s="12"/>
      <c r="D80" s="12"/>
      <c r="U80" s="9"/>
      <c r="V80" s="9"/>
      <c r="W80" s="9"/>
      <c r="X80" s="9"/>
    </row>
    <row r="81" spans="1:155" ht="12.75">
      <c r="B81" s="12"/>
      <c r="C81" s="12"/>
      <c r="D81" s="12"/>
      <c r="U81" s="9"/>
      <c r="V81" s="9"/>
      <c r="W81" s="9"/>
      <c r="X81" s="9"/>
    </row>
    <row r="82" spans="1:155" ht="12.75">
      <c r="B82" s="12"/>
      <c r="C82" s="12"/>
      <c r="D82" s="12"/>
      <c r="E82" s="7"/>
      <c r="F82" s="7"/>
      <c r="G82" s="7"/>
      <c r="H82" s="7"/>
      <c r="I82" s="7"/>
      <c r="J82" s="7"/>
      <c r="K82" s="7"/>
      <c r="L82" s="7"/>
      <c r="M82" s="7"/>
      <c r="N82" s="7"/>
      <c r="O82" s="7"/>
      <c r="P82" s="7"/>
      <c r="Q82" s="7"/>
      <c r="R82" s="7"/>
      <c r="S82" s="7"/>
      <c r="T82" s="7"/>
      <c r="U82" s="9"/>
      <c r="V82" s="9"/>
      <c r="W82" s="9"/>
      <c r="X82" s="9"/>
    </row>
    <row r="83" spans="1:155" ht="12.75">
      <c r="B83" s="12"/>
      <c r="C83" s="12"/>
      <c r="D83" s="12"/>
      <c r="U83" s="9"/>
      <c r="V83" s="9"/>
      <c r="W83" s="9"/>
      <c r="X83" s="9"/>
    </row>
    <row r="84" spans="1:155" s="11" customFormat="1" ht="12" customHeight="1">
      <c r="A84" s="7"/>
      <c r="B84" s="1"/>
      <c r="C84" s="438"/>
      <c r="D84" s="438"/>
      <c r="E84" s="1"/>
      <c r="F84" s="1"/>
      <c r="G84" s="1"/>
      <c r="H84" s="1"/>
      <c r="I84" s="1"/>
      <c r="J84" s="1"/>
      <c r="K84" s="1"/>
      <c r="L84" s="1"/>
      <c r="M84" s="1"/>
      <c r="N84" s="1"/>
      <c r="O84" s="1"/>
      <c r="P84" s="1"/>
      <c r="Q84" s="1"/>
      <c r="R84" s="1"/>
      <c r="S84" s="1"/>
      <c r="T84" s="1"/>
      <c r="U84" s="2"/>
      <c r="V84" s="9"/>
      <c r="W84" s="9"/>
      <c r="X84" s="9"/>
      <c r="Y84" s="2"/>
      <c r="Z84" s="1"/>
      <c r="AA84" s="1"/>
      <c r="AB84" s="1"/>
      <c r="AC84" s="1"/>
      <c r="AD84" s="1"/>
      <c r="AE84" s="4"/>
      <c r="AF84" s="1"/>
      <c r="AG84" s="1"/>
      <c r="AH84" s="1"/>
      <c r="AI84" s="1"/>
      <c r="AJ84" s="1"/>
      <c r="AK84" s="1"/>
      <c r="AL84" s="1"/>
      <c r="AM84" s="5"/>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row>
    <row r="85" spans="1:155">
      <c r="V85" s="13"/>
      <c r="W85" s="13"/>
      <c r="X85" s="13"/>
    </row>
    <row r="86" spans="1:155" ht="12.75">
      <c r="V86" s="14"/>
      <c r="W86" s="14"/>
      <c r="X86" s="14"/>
    </row>
    <row r="87" spans="1:155">
      <c r="V87" s="13"/>
      <c r="W87" s="13"/>
      <c r="X87" s="13"/>
    </row>
    <row r="88" spans="1:155">
      <c r="V88" s="13"/>
      <c r="W88" s="13"/>
      <c r="X88" s="13"/>
    </row>
    <row r="89" spans="1:155">
      <c r="V89" s="13"/>
      <c r="W89" s="13"/>
      <c r="X89" s="13"/>
    </row>
    <row r="90" spans="1:155">
      <c r="V90" s="13"/>
      <c r="W90" s="13"/>
      <c r="X90" s="13"/>
    </row>
    <row r="91" spans="1:155">
      <c r="V91" s="3"/>
      <c r="W91" s="3"/>
      <c r="X91" s="3"/>
    </row>
    <row r="92" spans="1:155">
      <c r="V92" s="3"/>
      <c r="W92" s="3"/>
      <c r="X92" s="3"/>
    </row>
    <row r="93" spans="1:155">
      <c r="V93" s="3"/>
      <c r="W93" s="3"/>
      <c r="X93" s="3"/>
    </row>
    <row r="94" spans="1:155">
      <c r="V94" s="3"/>
      <c r="W94" s="3"/>
      <c r="X94" s="3"/>
    </row>
    <row r="108" spans="21:21">
      <c r="U108" s="3"/>
    </row>
    <row r="109" spans="21:21">
      <c r="U109" s="3"/>
    </row>
    <row r="110" spans="21:21">
      <c r="U110" s="3"/>
    </row>
    <row r="111" spans="21:21">
      <c r="U111" s="3"/>
    </row>
    <row r="112" spans="21:21">
      <c r="U112" s="3"/>
    </row>
    <row r="113" spans="21:21">
      <c r="U113" s="3"/>
    </row>
    <row r="114" spans="21:21">
      <c r="U114" s="3"/>
    </row>
    <row r="115" spans="21:21">
      <c r="U115" s="3"/>
    </row>
  </sheetData>
  <sheetProtection formatCells="0" formatColumns="0" formatRows="0"/>
  <mergeCells count="3">
    <mergeCell ref="AF20:AH20"/>
    <mergeCell ref="Z31:AA31"/>
    <mergeCell ref="A1:W1"/>
  </mergeCells>
  <phoneticPr fontId="3" type="noConversion"/>
  <conditionalFormatting sqref="U141:U65513 U108:U116 U75:U83">
    <cfRule type="cellIs" dxfId="4" priority="1" stopIfTrue="1" operator="greaterThanOrEqual">
      <formula>0.1</formula>
    </cfRule>
  </conditionalFormatting>
  <conditionalFormatting sqref="S4:S74 Q3:S50 R52:R74">
    <cfRule type="cellIs" dxfId="3" priority="3" stopIfTrue="1" operator="notEqual">
      <formula>#REF!</formula>
    </cfRule>
  </conditionalFormatting>
  <printOptions horizontalCentered="1" gridLines="1"/>
  <pageMargins left="0.55000000000000004" right="0.17" top="0.42" bottom="0.53" header="0.62" footer="0.5"/>
  <pageSetup scale="28" orientation="landscape" r:id="rId1"/>
  <headerFooter alignWithMargins="0">
    <oddHeader>&amp;C&amp;12&amp;A</oddHeader>
  </headerFooter>
</worksheet>
</file>

<file path=xl/worksheets/sheet4.xml><?xml version="1.0" encoding="utf-8"?>
<worksheet xmlns="http://schemas.openxmlformats.org/spreadsheetml/2006/main" xmlns:r="http://schemas.openxmlformats.org/officeDocument/2006/relationships">
  <sheetPr>
    <tabColor rgb="FF0070C0"/>
  </sheetPr>
  <dimension ref="A1:M68"/>
  <sheetViews>
    <sheetView tabSelected="1" workbookViewId="0">
      <selection activeCell="A18" sqref="A18"/>
    </sheetView>
  </sheetViews>
  <sheetFormatPr defaultRowHeight="12.75"/>
  <cols>
    <col min="1" max="1" width="84.140625" customWidth="1"/>
    <col min="2" max="2" width="14.28515625" customWidth="1"/>
    <col min="3" max="3" width="13.140625" customWidth="1"/>
    <col min="4" max="4" width="14.85546875" customWidth="1"/>
  </cols>
  <sheetData>
    <row r="1" spans="1:13" s="464" customFormat="1" ht="18.75">
      <c r="A1" s="463" t="s">
        <v>78</v>
      </c>
    </row>
    <row r="2" spans="1:13" ht="15.75">
      <c r="A2" s="470" t="s">
        <v>77</v>
      </c>
      <c r="B2" s="469"/>
      <c r="C2" s="469"/>
      <c r="D2" s="465"/>
    </row>
    <row r="3" spans="1:13" ht="15.75">
      <c r="A3" s="469"/>
      <c r="B3" s="471" t="s">
        <v>28</v>
      </c>
      <c r="C3" s="471" t="s">
        <v>29</v>
      </c>
      <c r="D3" s="468" t="s">
        <v>30</v>
      </c>
      <c r="E3" s="21"/>
      <c r="F3" s="21"/>
      <c r="G3" s="21"/>
      <c r="H3" s="21"/>
      <c r="I3" s="21"/>
      <c r="J3" s="59"/>
      <c r="K3" s="138"/>
      <c r="L3" s="139"/>
      <c r="M3" s="140"/>
    </row>
    <row r="4" spans="1:13" ht="15.75">
      <c r="A4" s="479" t="s">
        <v>26</v>
      </c>
      <c r="B4" s="472"/>
      <c r="C4" s="473"/>
      <c r="D4" s="466"/>
      <c r="E4" s="22"/>
      <c r="F4" s="22"/>
      <c r="G4" s="21"/>
      <c r="H4" s="21"/>
      <c r="I4" s="21"/>
      <c r="J4" s="60"/>
      <c r="K4" s="141"/>
      <c r="L4" s="142"/>
      <c r="M4" s="10"/>
    </row>
    <row r="5" spans="1:13" ht="15.75">
      <c r="A5" s="480" t="s">
        <v>8</v>
      </c>
      <c r="B5" s="474"/>
      <c r="C5" s="475"/>
      <c r="D5" s="467"/>
      <c r="E5" s="21"/>
      <c r="F5" s="21"/>
      <c r="G5" s="21"/>
      <c r="H5" s="21"/>
      <c r="I5" s="21"/>
      <c r="J5" s="59"/>
      <c r="K5" s="143"/>
      <c r="L5" s="144"/>
      <c r="M5" s="10"/>
    </row>
    <row r="6" spans="1:13" ht="15.75">
      <c r="A6" s="481" t="s">
        <v>41</v>
      </c>
      <c r="B6" s="475"/>
      <c r="C6" s="476"/>
      <c r="D6" s="466"/>
      <c r="E6" s="21"/>
      <c r="F6" s="21"/>
      <c r="G6" s="21"/>
      <c r="H6" s="21"/>
      <c r="I6" s="21"/>
      <c r="J6" s="42"/>
      <c r="K6" s="143"/>
      <c r="L6" s="140"/>
      <c r="M6" s="140"/>
    </row>
    <row r="7" spans="1:13" ht="15.75">
      <c r="A7" s="483" t="s">
        <v>27</v>
      </c>
      <c r="B7" s="474"/>
      <c r="C7" s="473"/>
      <c r="D7" s="466"/>
      <c r="E7" s="21"/>
      <c r="F7" s="21"/>
      <c r="G7" s="21"/>
      <c r="H7" s="21"/>
      <c r="I7" s="21"/>
      <c r="J7" s="42"/>
      <c r="K7" s="143"/>
      <c r="L7" s="140"/>
      <c r="M7" s="140"/>
    </row>
    <row r="8" spans="1:13" ht="15.75">
      <c r="A8" s="483" t="s">
        <v>42</v>
      </c>
      <c r="B8" s="474"/>
      <c r="C8" s="473"/>
      <c r="D8" s="466"/>
      <c r="E8" s="21"/>
      <c r="F8" s="21"/>
      <c r="G8" s="21"/>
      <c r="H8" s="25"/>
      <c r="I8" s="21"/>
      <c r="J8" s="60"/>
      <c r="K8" s="141"/>
      <c r="L8" s="145"/>
      <c r="M8" s="10"/>
    </row>
    <row r="9" spans="1:13" ht="15.75">
      <c r="A9" s="484" t="s">
        <v>43</v>
      </c>
      <c r="B9" s="474"/>
      <c r="C9" s="477"/>
      <c r="D9" s="466"/>
      <c r="E9" s="21"/>
      <c r="F9" s="21"/>
      <c r="G9" s="21"/>
      <c r="H9" s="25"/>
      <c r="I9" s="21"/>
      <c r="J9" s="61"/>
      <c r="K9" s="146"/>
      <c r="L9" s="142"/>
      <c r="M9" s="10"/>
    </row>
    <row r="10" spans="1:13" ht="15.75">
      <c r="A10" s="482" t="s">
        <v>31</v>
      </c>
      <c r="B10" s="478"/>
      <c r="C10" s="473"/>
      <c r="D10" s="466"/>
      <c r="E10" s="21"/>
      <c r="F10" s="21"/>
      <c r="G10" s="21"/>
      <c r="H10" s="25"/>
      <c r="I10" s="21"/>
      <c r="J10" s="61"/>
      <c r="K10" s="146"/>
      <c r="L10" s="142"/>
      <c r="M10" s="10"/>
    </row>
    <row r="11" spans="1:13" ht="15.75">
      <c r="A11" s="485" t="s">
        <v>32</v>
      </c>
      <c r="B11" s="469"/>
      <c r="C11" s="469"/>
      <c r="D11" s="465"/>
      <c r="E11" s="21"/>
      <c r="F11" s="21"/>
      <c r="G11" s="21"/>
      <c r="H11" s="25"/>
      <c r="I11" s="21"/>
      <c r="J11" s="62"/>
      <c r="K11" s="146"/>
      <c r="L11" s="147"/>
      <c r="M11" s="148"/>
    </row>
    <row r="12" spans="1:13" ht="15.75">
      <c r="A12" s="217"/>
      <c r="B12" s="27"/>
      <c r="C12" s="21"/>
      <c r="D12" s="21"/>
      <c r="E12" s="21"/>
      <c r="F12" s="21"/>
      <c r="G12" s="21"/>
      <c r="H12" s="25"/>
      <c r="I12" s="21"/>
      <c r="J12" s="62"/>
      <c r="K12" s="148"/>
      <c r="L12" s="149"/>
      <c r="M12" s="148"/>
    </row>
    <row r="13" spans="1:13" ht="15.75">
      <c r="A13" s="218"/>
      <c r="B13" s="120"/>
      <c r="C13" s="21"/>
      <c r="D13" s="21"/>
      <c r="E13" s="21"/>
      <c r="F13" s="21"/>
      <c r="G13" s="21"/>
      <c r="H13" s="21"/>
      <c r="I13" s="21"/>
      <c r="J13" s="46"/>
      <c r="K13" s="143"/>
      <c r="L13" s="150"/>
      <c r="M13" s="140"/>
    </row>
    <row r="14" spans="1:13" ht="15.75">
      <c r="A14" s="218"/>
      <c r="B14" s="120"/>
      <c r="C14" s="21"/>
      <c r="D14" s="21"/>
      <c r="E14" s="21"/>
      <c r="F14" s="21"/>
      <c r="G14" s="21"/>
      <c r="H14" s="21"/>
      <c r="I14" s="21"/>
      <c r="J14" s="46"/>
      <c r="K14" s="143"/>
      <c r="L14" s="150"/>
      <c r="M14" s="140"/>
    </row>
    <row r="15" spans="1:13" ht="15.75">
      <c r="A15" s="218"/>
      <c r="B15" s="120"/>
      <c r="C15" s="21"/>
      <c r="D15" s="21"/>
      <c r="E15" s="21"/>
      <c r="F15" s="21"/>
      <c r="G15" s="21"/>
      <c r="H15" s="21"/>
      <c r="I15" s="21"/>
      <c r="J15" s="46"/>
      <c r="K15" s="143"/>
      <c r="L15" s="150"/>
      <c r="M15" s="140"/>
    </row>
    <row r="16" spans="1:13" ht="15.75">
      <c r="A16" s="218"/>
      <c r="B16" s="120"/>
      <c r="C16" s="21"/>
      <c r="D16" s="21"/>
      <c r="E16" s="21"/>
      <c r="F16" s="21"/>
      <c r="G16" s="21"/>
      <c r="H16" s="21"/>
      <c r="I16" s="21"/>
      <c r="J16" s="46"/>
      <c r="K16" s="143"/>
      <c r="L16" s="150"/>
      <c r="M16" s="140"/>
    </row>
    <row r="17" spans="1:13" ht="15.75">
      <c r="A17" s="218"/>
      <c r="B17" s="120"/>
      <c r="C17" s="21"/>
      <c r="D17" s="21"/>
      <c r="E17" s="21"/>
      <c r="F17" s="21"/>
      <c r="G17" s="21"/>
      <c r="H17" s="21"/>
      <c r="I17" s="21"/>
      <c r="J17" s="46"/>
      <c r="K17" s="143"/>
      <c r="L17" s="150"/>
      <c r="M17" s="140"/>
    </row>
    <row r="18" spans="1:13" ht="15.75">
      <c r="A18" s="218"/>
      <c r="B18" s="120"/>
      <c r="C18" s="21"/>
      <c r="D18" s="21"/>
      <c r="E18" s="21"/>
      <c r="F18" s="21"/>
      <c r="G18" s="21"/>
      <c r="H18" s="21"/>
      <c r="I18" s="21"/>
      <c r="J18" s="46"/>
      <c r="K18" s="143"/>
      <c r="L18" s="150"/>
      <c r="M18" s="140"/>
    </row>
    <row r="19" spans="1:13" ht="15.75">
      <c r="A19" s="218"/>
      <c r="B19" s="120"/>
      <c r="C19" s="26"/>
      <c r="D19" s="21"/>
      <c r="E19" s="21"/>
      <c r="F19" s="21"/>
      <c r="G19" s="21"/>
      <c r="H19" s="21"/>
      <c r="I19" s="21"/>
      <c r="J19" s="61"/>
      <c r="K19" s="146"/>
      <c r="L19" s="151"/>
      <c r="M19" s="152"/>
    </row>
    <row r="20" spans="1:13" ht="15.75">
      <c r="A20" s="218"/>
      <c r="B20" s="120"/>
      <c r="C20" s="26"/>
      <c r="D20" s="21"/>
      <c r="E20" s="21"/>
      <c r="F20" s="21"/>
      <c r="G20" s="21"/>
      <c r="H20" s="21"/>
      <c r="I20" s="21"/>
      <c r="J20" s="61"/>
      <c r="K20" s="146"/>
      <c r="L20" s="151"/>
      <c r="M20" s="152"/>
    </row>
    <row r="21" spans="1:13" ht="15.75">
      <c r="A21" s="218"/>
      <c r="B21" s="120"/>
      <c r="C21" s="26"/>
      <c r="D21" s="21"/>
      <c r="E21" s="21"/>
      <c r="F21" s="21"/>
      <c r="G21" s="21"/>
      <c r="H21" s="21"/>
      <c r="I21" s="21"/>
      <c r="J21" s="61"/>
      <c r="K21" s="146"/>
      <c r="L21" s="151"/>
      <c r="M21" s="152"/>
    </row>
    <row r="22" spans="1:13" ht="15.75">
      <c r="A22" s="218"/>
      <c r="B22" s="120"/>
      <c r="C22" s="26"/>
      <c r="D22" s="21"/>
      <c r="E22" s="21"/>
      <c r="F22" s="21"/>
      <c r="G22" s="21"/>
      <c r="H22" s="21"/>
      <c r="I22" s="21"/>
      <c r="J22" s="61"/>
      <c r="K22" s="146"/>
      <c r="L22" s="151"/>
      <c r="M22" s="152"/>
    </row>
    <row r="23" spans="1:13" ht="15.75">
      <c r="A23" s="218"/>
      <c r="B23" s="120"/>
      <c r="C23" s="26"/>
      <c r="D23" s="21"/>
      <c r="E23" s="21"/>
      <c r="F23" s="21"/>
      <c r="G23" s="21"/>
      <c r="H23" s="21"/>
      <c r="I23" s="21"/>
      <c r="J23" s="61"/>
      <c r="K23" s="146"/>
      <c r="L23" s="151"/>
      <c r="M23" s="152"/>
    </row>
    <row r="24" spans="1:13" ht="15.75">
      <c r="A24" s="218"/>
      <c r="B24" s="120"/>
      <c r="C24" s="26"/>
      <c r="D24" s="21"/>
      <c r="E24" s="21"/>
      <c r="F24" s="21"/>
      <c r="G24" s="21"/>
      <c r="H24" s="21"/>
      <c r="I24" s="21"/>
      <c r="J24" s="61"/>
      <c r="K24" s="146"/>
      <c r="L24" s="151"/>
      <c r="M24" s="152"/>
    </row>
    <row r="25" spans="1:13" ht="15.75">
      <c r="A25" s="219"/>
      <c r="B25" s="120"/>
      <c r="C25" s="26"/>
      <c r="D25" s="21"/>
      <c r="E25" s="21"/>
      <c r="F25" s="21"/>
      <c r="G25" s="21"/>
      <c r="H25" s="21"/>
      <c r="I25" s="21"/>
      <c r="J25" s="61"/>
      <c r="K25" s="146"/>
      <c r="L25" s="151"/>
      <c r="M25" s="152"/>
    </row>
    <row r="26" spans="1:13" ht="15.75">
      <c r="A26" s="216"/>
      <c r="B26" s="121"/>
      <c r="C26" s="26"/>
      <c r="D26" s="21"/>
      <c r="E26" s="21"/>
      <c r="F26" s="21"/>
      <c r="G26" s="21"/>
      <c r="H26" s="21"/>
      <c r="I26" s="21"/>
      <c r="J26" s="61"/>
      <c r="K26" s="146"/>
      <c r="L26" s="142"/>
      <c r="M26" s="148"/>
    </row>
    <row r="27" spans="1:13" ht="15.75">
      <c r="A27" s="216"/>
      <c r="B27" s="121"/>
      <c r="C27" s="21"/>
      <c r="D27" s="21"/>
      <c r="E27" s="21"/>
      <c r="F27" s="21"/>
      <c r="G27" s="21"/>
      <c r="H27" s="21"/>
      <c r="I27" s="21"/>
      <c r="J27" s="42"/>
      <c r="K27" s="42"/>
      <c r="L27" s="34"/>
      <c r="M27" s="34"/>
    </row>
    <row r="28" spans="1:13" ht="15.75">
      <c r="A28" s="215"/>
    </row>
    <row r="29" spans="1:13" ht="15.75">
      <c r="A29" s="220"/>
    </row>
    <row r="30" spans="1:13" ht="15.75">
      <c r="A30" s="220"/>
    </row>
    <row r="31" spans="1:13" ht="15.75">
      <c r="A31" s="220"/>
    </row>
    <row r="32" spans="1:13" ht="15.75">
      <c r="A32" s="220"/>
    </row>
    <row r="33" spans="1:1" ht="15.75">
      <c r="A33" s="220"/>
    </row>
    <row r="34" spans="1:1" ht="15.75">
      <c r="A34" s="220"/>
    </row>
    <row r="35" spans="1:1" ht="15.75" hidden="1">
      <c r="A35" s="220"/>
    </row>
    <row r="36" spans="1:1" ht="15.75" hidden="1">
      <c r="A36" s="220"/>
    </row>
    <row r="37" spans="1:1" ht="15.75" hidden="1">
      <c r="A37" s="220"/>
    </row>
    <row r="38" spans="1:1" ht="15.75">
      <c r="A38" s="220"/>
    </row>
    <row r="39" spans="1:1" ht="15.75">
      <c r="A39" s="220"/>
    </row>
    <row r="40" spans="1:1" ht="15.75">
      <c r="A40" s="220"/>
    </row>
    <row r="41" spans="1:1" ht="15.75">
      <c r="A41" s="220"/>
    </row>
    <row r="42" spans="1:1" ht="15.75">
      <c r="A42" s="220"/>
    </row>
    <row r="43" spans="1:1" ht="15.75">
      <c r="A43" s="220"/>
    </row>
    <row r="44" spans="1:1" ht="15.75">
      <c r="A44" s="220"/>
    </row>
    <row r="45" spans="1:1" ht="15.75">
      <c r="A45" s="220"/>
    </row>
    <row r="46" spans="1:1" ht="15.75">
      <c r="A46" s="220"/>
    </row>
    <row r="47" spans="1:1" ht="10.5" customHeight="1">
      <c r="A47" s="210"/>
    </row>
    <row r="48" spans="1:1" hidden="1">
      <c r="A48" s="210"/>
    </row>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sheetData>
  <pageMargins left="0.64" right="0.7" top="0.71" bottom="1.0900000000000001" header="0.73" footer="1.0900000000000001"/>
  <pageSetup orientation="landscape" r:id="rId1"/>
</worksheet>
</file>

<file path=xl/worksheets/sheet5.xml><?xml version="1.0" encoding="utf-8"?>
<worksheet xmlns="http://schemas.openxmlformats.org/spreadsheetml/2006/main" xmlns:r="http://schemas.openxmlformats.org/officeDocument/2006/relationships">
  <sheetPr codeName="Sheet4">
    <tabColor rgb="FF00B050"/>
  </sheetPr>
  <dimension ref="A1:AD132"/>
  <sheetViews>
    <sheetView view="pageBreakPreview" zoomScale="60" zoomScaleNormal="70" workbookViewId="0">
      <selection activeCell="E107" sqref="E107"/>
    </sheetView>
  </sheetViews>
  <sheetFormatPr defaultRowHeight="12.75"/>
  <cols>
    <col min="1" max="1" width="5.5703125" style="18" customWidth="1"/>
    <col min="2" max="2" width="5.5703125" style="439" customWidth="1"/>
    <col min="3" max="4" width="5.7109375" style="15" customWidth="1"/>
    <col min="5" max="5" width="27" style="16" bestFit="1" customWidth="1"/>
    <col min="6" max="6" width="5.7109375" style="16" bestFit="1" customWidth="1"/>
    <col min="7" max="7" width="4.42578125" style="17" bestFit="1" customWidth="1"/>
    <col min="8" max="9" width="10.140625" style="16" customWidth="1"/>
    <col min="10" max="10" width="10" style="16" customWidth="1"/>
    <col min="11" max="12" width="10.140625" style="16" customWidth="1"/>
    <col min="13" max="15" width="10" style="16" customWidth="1"/>
    <col min="16" max="16" width="14.28515625" style="20" customWidth="1"/>
    <col min="17" max="17" width="12.42578125" style="20" customWidth="1"/>
    <col min="18" max="18" width="41" style="20" customWidth="1"/>
    <col min="19" max="19" width="9.28515625" style="19" customWidth="1"/>
    <col min="20" max="20" width="12.140625" style="19" customWidth="1"/>
    <col min="21" max="21" width="2.28515625" style="19" customWidth="1"/>
    <col min="22" max="22" width="3.5703125" style="18" customWidth="1"/>
    <col min="23" max="23" width="12.85546875" style="18" customWidth="1"/>
    <col min="24" max="24" width="9.42578125" style="18" customWidth="1"/>
    <col min="25" max="25" width="16.7109375" style="20" customWidth="1"/>
    <col min="26" max="27" width="9.42578125" style="18" bestFit="1" customWidth="1"/>
    <col min="28" max="16384" width="9.140625" style="18"/>
  </cols>
  <sheetData>
    <row r="1" spans="1:30" s="213" customFormat="1" ht="49.5" customHeight="1">
      <c r="A1" s="490" t="s">
        <v>62</v>
      </c>
      <c r="B1" s="490"/>
      <c r="C1" s="491"/>
      <c r="D1" s="491"/>
      <c r="E1" s="491"/>
      <c r="F1" s="491"/>
      <c r="G1" s="491"/>
      <c r="H1" s="491"/>
      <c r="I1" s="491"/>
      <c r="J1" s="491"/>
      <c r="K1" s="491"/>
      <c r="L1" s="491"/>
      <c r="M1" s="491"/>
      <c r="N1" s="491"/>
      <c r="O1" s="491"/>
      <c r="P1" s="491"/>
      <c r="Q1" s="491"/>
      <c r="R1" s="491"/>
      <c r="S1" s="491"/>
      <c r="T1" s="491"/>
      <c r="U1" s="212"/>
      <c r="Y1" s="214"/>
    </row>
    <row r="2" spans="1:30" s="29" customFormat="1" ht="137.25" customHeight="1" thickBot="1">
      <c r="A2" s="85" t="s">
        <v>76</v>
      </c>
      <c r="B2" s="85" t="s">
        <v>2</v>
      </c>
      <c r="C2" s="84" t="s">
        <v>0</v>
      </c>
      <c r="D2" s="58" t="s">
        <v>1</v>
      </c>
      <c r="E2" s="58" t="s">
        <v>10</v>
      </c>
      <c r="F2" s="63" t="s">
        <v>11</v>
      </c>
      <c r="G2" s="63" t="s">
        <v>5</v>
      </c>
      <c r="H2" s="63" t="s">
        <v>38</v>
      </c>
      <c r="I2" s="63" t="s">
        <v>58</v>
      </c>
      <c r="J2" s="63" t="s">
        <v>52</v>
      </c>
      <c r="K2" s="63" t="s">
        <v>39</v>
      </c>
      <c r="L2" s="63" t="s">
        <v>59</v>
      </c>
      <c r="M2" s="63" t="s">
        <v>56</v>
      </c>
      <c r="N2" s="63" t="s">
        <v>37</v>
      </c>
      <c r="O2" s="429" t="s">
        <v>57</v>
      </c>
      <c r="P2" s="430" t="s">
        <v>21</v>
      </c>
      <c r="Q2" s="57" t="s">
        <v>33</v>
      </c>
      <c r="R2" s="57" t="s">
        <v>34</v>
      </c>
      <c r="S2" s="185" t="s">
        <v>40</v>
      </c>
      <c r="T2" s="76" t="s">
        <v>24</v>
      </c>
      <c r="U2" s="28"/>
      <c r="V2" s="73"/>
      <c r="X2" s="30"/>
      <c r="Y2" s="31"/>
      <c r="Z2" s="32"/>
      <c r="AA2" s="32"/>
      <c r="AB2" s="32"/>
      <c r="AC2" s="32"/>
      <c r="AD2" s="32"/>
    </row>
    <row r="3" spans="1:30">
      <c r="A3" s="159"/>
      <c r="B3" s="437"/>
      <c r="C3" s="86">
        <v>1</v>
      </c>
      <c r="D3" s="87">
        <v>1</v>
      </c>
      <c r="E3" s="87" t="s">
        <v>22</v>
      </c>
      <c r="F3" s="88" t="s">
        <v>7</v>
      </c>
      <c r="G3" s="88">
        <v>0</v>
      </c>
      <c r="H3" s="64" t="s">
        <v>9</v>
      </c>
      <c r="I3" s="89">
        <v>300</v>
      </c>
      <c r="J3" s="89">
        <v>30</v>
      </c>
      <c r="K3" s="203" t="s">
        <v>9</v>
      </c>
      <c r="L3" s="200">
        <v>10</v>
      </c>
      <c r="M3" s="186">
        <v>50</v>
      </c>
      <c r="N3" s="194">
        <v>2</v>
      </c>
      <c r="O3" s="158">
        <f>N3</f>
        <v>2</v>
      </c>
      <c r="P3" s="167"/>
      <c r="Q3" s="47" t="str">
        <f>IF(R3&lt;&gt;"","NO","yes")</f>
        <v>NO</v>
      </c>
      <c r="R3" s="75" t="str">
        <f>IF(ISNUMBER(P3)=FALSE,"missing value","")</f>
        <v>missing value</v>
      </c>
      <c r="S3" s="123" t="s">
        <v>9</v>
      </c>
      <c r="T3" s="77" t="str">
        <f t="shared" ref="T3:T34" si="0">IF(Q3&lt;&gt;"NO",(N3/O3)*P3,"")</f>
        <v/>
      </c>
      <c r="U3" s="33"/>
      <c r="V3" s="23"/>
      <c r="W3" s="20"/>
      <c r="X3" s="35"/>
      <c r="Y3" s="36"/>
      <c r="Z3" s="37"/>
      <c r="AA3" s="24"/>
      <c r="AB3" s="24"/>
      <c r="AC3" s="24"/>
      <c r="AD3" s="24"/>
    </row>
    <row r="4" spans="1:30">
      <c r="A4" s="160"/>
      <c r="B4" s="455"/>
      <c r="C4" s="91">
        <v>2</v>
      </c>
      <c r="D4" s="92">
        <v>2</v>
      </c>
      <c r="E4" s="92" t="s">
        <v>22</v>
      </c>
      <c r="F4" s="93" t="s">
        <v>7</v>
      </c>
      <c r="G4" s="93">
        <v>0</v>
      </c>
      <c r="H4" s="66" t="s">
        <v>9</v>
      </c>
      <c r="I4" s="94">
        <v>300</v>
      </c>
      <c r="J4" s="94">
        <v>30</v>
      </c>
      <c r="K4" s="204" t="s">
        <v>9</v>
      </c>
      <c r="L4" s="201">
        <v>10</v>
      </c>
      <c r="M4" s="187">
        <v>50</v>
      </c>
      <c r="N4" s="192">
        <v>2</v>
      </c>
      <c r="O4" s="95">
        <f t="shared" ref="O4:O67" si="1">N4</f>
        <v>2</v>
      </c>
      <c r="P4" s="168"/>
      <c r="Q4" s="49" t="str">
        <f t="shared" ref="Q4:Q40" si="2">IF(R4&lt;&gt;"","NO","yes")</f>
        <v>NO</v>
      </c>
      <c r="R4" s="50" t="str">
        <f t="shared" ref="R4:R40" si="3">IF(ISNUMBER(P4)=FALSE,"missing value","")</f>
        <v>missing value</v>
      </c>
      <c r="S4" s="124" t="s">
        <v>9</v>
      </c>
      <c r="T4" s="78" t="str">
        <f t="shared" si="0"/>
        <v/>
      </c>
      <c r="U4" s="33"/>
      <c r="V4" s="23"/>
      <c r="W4" s="20"/>
      <c r="X4" s="35"/>
      <c r="Y4" s="36"/>
      <c r="Z4" s="37"/>
      <c r="AA4" s="24"/>
      <c r="AB4" s="24"/>
      <c r="AC4" s="24"/>
      <c r="AD4" s="24"/>
    </row>
    <row r="5" spans="1:30" ht="13.5" thickBot="1">
      <c r="A5" s="161"/>
      <c r="B5" s="456"/>
      <c r="C5" s="96">
        <v>3</v>
      </c>
      <c r="D5" s="97">
        <v>3</v>
      </c>
      <c r="E5" s="97" t="s">
        <v>22</v>
      </c>
      <c r="F5" s="98" t="s">
        <v>7</v>
      </c>
      <c r="G5" s="98">
        <v>0</v>
      </c>
      <c r="H5" s="68" t="s">
        <v>9</v>
      </c>
      <c r="I5" s="99">
        <v>300</v>
      </c>
      <c r="J5" s="99">
        <v>30</v>
      </c>
      <c r="K5" s="205" t="s">
        <v>9</v>
      </c>
      <c r="L5" s="202">
        <v>10</v>
      </c>
      <c r="M5" s="188">
        <v>50</v>
      </c>
      <c r="N5" s="193">
        <v>2</v>
      </c>
      <c r="O5" s="100">
        <f t="shared" si="1"/>
        <v>2</v>
      </c>
      <c r="P5" s="169"/>
      <c r="Q5" s="51" t="str">
        <f t="shared" si="2"/>
        <v>NO</v>
      </c>
      <c r="R5" s="52" t="str">
        <f t="shared" si="3"/>
        <v>missing value</v>
      </c>
      <c r="S5" s="125" t="s">
        <v>9</v>
      </c>
      <c r="T5" s="79" t="str">
        <f t="shared" si="0"/>
        <v/>
      </c>
      <c r="U5" s="33"/>
      <c r="V5" s="23"/>
      <c r="W5" s="20"/>
      <c r="X5" s="35"/>
      <c r="Y5" s="36"/>
      <c r="Z5" s="37"/>
      <c r="AA5" s="24"/>
      <c r="AB5" s="24"/>
      <c r="AC5" s="24"/>
      <c r="AD5" s="24"/>
    </row>
    <row r="6" spans="1:30">
      <c r="A6" s="159"/>
      <c r="B6" s="437"/>
      <c r="C6" s="86">
        <v>4</v>
      </c>
      <c r="D6" s="87">
        <v>1</v>
      </c>
      <c r="E6" s="87" t="s">
        <v>53</v>
      </c>
      <c r="F6" s="88" t="s">
        <v>4</v>
      </c>
      <c r="G6" s="88">
        <v>1</v>
      </c>
      <c r="H6" s="101">
        <v>1.0000000000000001E-5</v>
      </c>
      <c r="I6" s="89">
        <v>300</v>
      </c>
      <c r="J6" s="89">
        <v>30</v>
      </c>
      <c r="K6" s="89">
        <v>30</v>
      </c>
      <c r="L6" s="203" t="s">
        <v>9</v>
      </c>
      <c r="M6" s="186">
        <v>50</v>
      </c>
      <c r="N6" s="194">
        <v>2</v>
      </c>
      <c r="O6" s="90">
        <f t="shared" si="1"/>
        <v>2</v>
      </c>
      <c r="P6" s="167"/>
      <c r="Q6" s="47" t="str">
        <f t="shared" si="2"/>
        <v>NO</v>
      </c>
      <c r="R6" s="48" t="str">
        <f t="shared" si="3"/>
        <v>missing value</v>
      </c>
      <c r="S6" s="126">
        <f>LOG(K6*H6/I6)</f>
        <v>-6</v>
      </c>
      <c r="T6" s="77" t="str">
        <f t="shared" si="0"/>
        <v/>
      </c>
      <c r="U6" s="33"/>
      <c r="V6" s="23"/>
      <c r="W6" s="20"/>
      <c r="X6" s="36"/>
      <c r="Y6" s="36"/>
      <c r="Z6" s="37"/>
      <c r="AA6" s="24"/>
      <c r="AB6" s="24"/>
      <c r="AC6" s="24"/>
      <c r="AD6" s="24"/>
    </row>
    <row r="7" spans="1:30">
      <c r="A7" s="160"/>
      <c r="B7" s="455"/>
      <c r="C7" s="91">
        <v>5</v>
      </c>
      <c r="D7" s="92">
        <v>2</v>
      </c>
      <c r="E7" s="92" t="s">
        <v>53</v>
      </c>
      <c r="F7" s="93" t="s">
        <v>4</v>
      </c>
      <c r="G7" s="93">
        <v>1</v>
      </c>
      <c r="H7" s="102">
        <v>1.0000000000000001E-5</v>
      </c>
      <c r="I7" s="94">
        <v>300</v>
      </c>
      <c r="J7" s="94">
        <v>30</v>
      </c>
      <c r="K7" s="94">
        <v>30</v>
      </c>
      <c r="L7" s="204" t="s">
        <v>9</v>
      </c>
      <c r="M7" s="187">
        <v>50</v>
      </c>
      <c r="N7" s="192">
        <v>2</v>
      </c>
      <c r="O7" s="95">
        <f t="shared" si="1"/>
        <v>2</v>
      </c>
      <c r="P7" s="168"/>
      <c r="Q7" s="49" t="str">
        <f t="shared" si="2"/>
        <v>NO</v>
      </c>
      <c r="R7" s="53" t="str">
        <f t="shared" si="3"/>
        <v>missing value</v>
      </c>
      <c r="S7" s="127">
        <f>LOG(K7*H7/I7)</f>
        <v>-6</v>
      </c>
      <c r="T7" s="78" t="str">
        <f t="shared" si="0"/>
        <v/>
      </c>
      <c r="U7" s="33"/>
      <c r="V7" s="23"/>
      <c r="W7" s="20"/>
      <c r="X7" s="36"/>
      <c r="Y7" s="36"/>
      <c r="Z7" s="37"/>
      <c r="AA7" s="24"/>
      <c r="AB7" s="24"/>
      <c r="AC7" s="24"/>
      <c r="AD7" s="24"/>
    </row>
    <row r="8" spans="1:30" ht="13.5" thickBot="1">
      <c r="A8" s="173"/>
      <c r="B8" s="457"/>
      <c r="C8" s="174">
        <v>6</v>
      </c>
      <c r="D8" s="175">
        <v>3</v>
      </c>
      <c r="E8" s="175" t="s">
        <v>53</v>
      </c>
      <c r="F8" s="176" t="s">
        <v>4</v>
      </c>
      <c r="G8" s="176">
        <v>1</v>
      </c>
      <c r="H8" s="177">
        <v>1.0000000000000001E-5</v>
      </c>
      <c r="I8" s="178">
        <v>300</v>
      </c>
      <c r="J8" s="178">
        <v>30</v>
      </c>
      <c r="K8" s="178">
        <v>30</v>
      </c>
      <c r="L8" s="206" t="s">
        <v>9</v>
      </c>
      <c r="M8" s="189">
        <v>50</v>
      </c>
      <c r="N8" s="195">
        <v>2</v>
      </c>
      <c r="O8" s="179">
        <f t="shared" si="1"/>
        <v>2</v>
      </c>
      <c r="P8" s="180"/>
      <c r="Q8" s="181" t="str">
        <f t="shared" si="2"/>
        <v>NO</v>
      </c>
      <c r="R8" s="182" t="str">
        <f t="shared" si="3"/>
        <v>missing value</v>
      </c>
      <c r="S8" s="183">
        <f t="shared" ref="S8:S70" si="4">LOG(K8*H8/I8)</f>
        <v>-6</v>
      </c>
      <c r="T8" s="184" t="str">
        <f t="shared" si="0"/>
        <v/>
      </c>
      <c r="U8" s="33"/>
      <c r="V8" s="23"/>
      <c r="W8" s="20"/>
      <c r="X8" s="24"/>
      <c r="Y8" s="23"/>
      <c r="Z8" s="24"/>
      <c r="AA8" s="24"/>
      <c r="AB8" s="24"/>
      <c r="AC8" s="24"/>
      <c r="AD8" s="24"/>
    </row>
    <row r="9" spans="1:30">
      <c r="A9" s="162"/>
      <c r="B9" s="458"/>
      <c r="C9" s="153">
        <v>7</v>
      </c>
      <c r="D9" s="154">
        <v>1</v>
      </c>
      <c r="E9" s="154" t="s">
        <v>54</v>
      </c>
      <c r="F9" s="155" t="s">
        <v>6</v>
      </c>
      <c r="G9" s="155">
        <v>2</v>
      </c>
      <c r="H9" s="156">
        <v>3.0000000000000001E-6</v>
      </c>
      <c r="I9" s="157">
        <v>300</v>
      </c>
      <c r="J9" s="157">
        <v>30</v>
      </c>
      <c r="K9" s="157">
        <v>10</v>
      </c>
      <c r="L9" s="207" t="s">
        <v>9</v>
      </c>
      <c r="M9" s="190">
        <v>50</v>
      </c>
      <c r="N9" s="196">
        <v>2</v>
      </c>
      <c r="O9" s="158">
        <f t="shared" si="1"/>
        <v>2</v>
      </c>
      <c r="P9" s="170"/>
      <c r="Q9" s="55" t="str">
        <f t="shared" si="2"/>
        <v>NO</v>
      </c>
      <c r="R9" s="56" t="str">
        <f t="shared" si="3"/>
        <v>missing value</v>
      </c>
      <c r="S9" s="128">
        <f t="shared" si="4"/>
        <v>-7</v>
      </c>
      <c r="T9" s="80" t="str">
        <f t="shared" si="0"/>
        <v/>
      </c>
      <c r="U9" s="33"/>
      <c r="V9" s="23"/>
      <c r="W9" s="20"/>
      <c r="X9" s="24"/>
      <c r="Y9" s="23"/>
      <c r="Z9" s="24"/>
      <c r="AA9" s="24"/>
      <c r="AB9" s="24"/>
      <c r="AC9" s="24"/>
      <c r="AD9" s="24"/>
    </row>
    <row r="10" spans="1:30">
      <c r="A10" s="160"/>
      <c r="B10" s="455"/>
      <c r="C10" s="91">
        <v>8</v>
      </c>
      <c r="D10" s="92">
        <v>2</v>
      </c>
      <c r="E10" s="92" t="s">
        <v>54</v>
      </c>
      <c r="F10" s="93" t="s">
        <v>6</v>
      </c>
      <c r="G10" s="93">
        <v>2</v>
      </c>
      <c r="H10" s="102">
        <v>3.0000000000000001E-6</v>
      </c>
      <c r="I10" s="94">
        <v>300</v>
      </c>
      <c r="J10" s="94">
        <v>30</v>
      </c>
      <c r="K10" s="94">
        <v>10</v>
      </c>
      <c r="L10" s="204" t="s">
        <v>9</v>
      </c>
      <c r="M10" s="187">
        <v>50</v>
      </c>
      <c r="N10" s="192">
        <v>2</v>
      </c>
      <c r="O10" s="95">
        <f t="shared" si="1"/>
        <v>2</v>
      </c>
      <c r="P10" s="168"/>
      <c r="Q10" s="49" t="str">
        <f t="shared" si="2"/>
        <v>NO</v>
      </c>
      <c r="R10" s="53" t="str">
        <f t="shared" si="3"/>
        <v>missing value</v>
      </c>
      <c r="S10" s="127">
        <f t="shared" si="4"/>
        <v>-7</v>
      </c>
      <c r="T10" s="78" t="str">
        <f t="shared" si="0"/>
        <v/>
      </c>
      <c r="U10" s="33"/>
      <c r="V10" s="23"/>
      <c r="W10" s="20"/>
      <c r="X10" s="24"/>
      <c r="Y10" s="23"/>
      <c r="Z10" s="24"/>
      <c r="AA10" s="24"/>
      <c r="AB10" s="24"/>
      <c r="AC10" s="24"/>
      <c r="AD10" s="24"/>
    </row>
    <row r="11" spans="1:30">
      <c r="A11" s="160"/>
      <c r="B11" s="455"/>
      <c r="C11" s="91">
        <v>9</v>
      </c>
      <c r="D11" s="92">
        <v>3</v>
      </c>
      <c r="E11" s="92" t="s">
        <v>54</v>
      </c>
      <c r="F11" s="93" t="s">
        <v>6</v>
      </c>
      <c r="G11" s="93">
        <v>2</v>
      </c>
      <c r="H11" s="102">
        <v>3.0000000000000001E-6</v>
      </c>
      <c r="I11" s="94">
        <v>300</v>
      </c>
      <c r="J11" s="94">
        <v>30</v>
      </c>
      <c r="K11" s="94">
        <v>10</v>
      </c>
      <c r="L11" s="204" t="s">
        <v>9</v>
      </c>
      <c r="M11" s="187">
        <v>50</v>
      </c>
      <c r="N11" s="192">
        <v>2</v>
      </c>
      <c r="O11" s="95">
        <f t="shared" si="1"/>
        <v>2</v>
      </c>
      <c r="P11" s="168"/>
      <c r="Q11" s="49" t="str">
        <f t="shared" si="2"/>
        <v>NO</v>
      </c>
      <c r="R11" s="53" t="str">
        <f t="shared" si="3"/>
        <v>missing value</v>
      </c>
      <c r="S11" s="127">
        <f t="shared" si="4"/>
        <v>-7</v>
      </c>
      <c r="T11" s="78" t="str">
        <f t="shared" si="0"/>
        <v/>
      </c>
      <c r="U11" s="33"/>
      <c r="V11" s="23"/>
      <c r="W11" s="20"/>
      <c r="X11" s="24"/>
      <c r="Y11" s="23"/>
      <c r="Z11" s="24"/>
      <c r="AA11" s="24"/>
      <c r="AB11" s="24"/>
      <c r="AC11" s="24"/>
      <c r="AD11" s="24"/>
    </row>
    <row r="12" spans="1:30">
      <c r="A12" s="160"/>
      <c r="B12" s="455"/>
      <c r="C12" s="91">
        <v>10</v>
      </c>
      <c r="D12" s="92">
        <v>1</v>
      </c>
      <c r="E12" s="92" t="s">
        <v>54</v>
      </c>
      <c r="F12" s="93" t="s">
        <v>6</v>
      </c>
      <c r="G12" s="93">
        <v>3</v>
      </c>
      <c r="H12" s="103">
        <v>2.9999999999999999E-7</v>
      </c>
      <c r="I12" s="94">
        <v>300</v>
      </c>
      <c r="J12" s="94">
        <v>30</v>
      </c>
      <c r="K12" s="94">
        <v>10</v>
      </c>
      <c r="L12" s="204" t="s">
        <v>9</v>
      </c>
      <c r="M12" s="187">
        <v>50</v>
      </c>
      <c r="N12" s="192">
        <v>2</v>
      </c>
      <c r="O12" s="95">
        <f t="shared" si="1"/>
        <v>2</v>
      </c>
      <c r="P12" s="168"/>
      <c r="Q12" s="49" t="str">
        <f t="shared" si="2"/>
        <v>NO</v>
      </c>
      <c r="R12" s="53" t="str">
        <f t="shared" si="3"/>
        <v>missing value</v>
      </c>
      <c r="S12" s="127">
        <f t="shared" si="4"/>
        <v>-8</v>
      </c>
      <c r="T12" s="78" t="str">
        <f t="shared" si="0"/>
        <v/>
      </c>
      <c r="U12" s="33"/>
      <c r="V12" s="23"/>
      <c r="W12" s="34"/>
      <c r="X12" s="24"/>
      <c r="Y12" s="23"/>
      <c r="Z12" s="24"/>
      <c r="AA12" s="24"/>
      <c r="AB12" s="24"/>
      <c r="AC12" s="24"/>
      <c r="AD12" s="24"/>
    </row>
    <row r="13" spans="1:30">
      <c r="A13" s="160"/>
      <c r="B13" s="455"/>
      <c r="C13" s="91">
        <v>11</v>
      </c>
      <c r="D13" s="92">
        <v>2</v>
      </c>
      <c r="E13" s="92" t="s">
        <v>54</v>
      </c>
      <c r="F13" s="93" t="s">
        <v>6</v>
      </c>
      <c r="G13" s="93">
        <v>3</v>
      </c>
      <c r="H13" s="103">
        <v>2.9999999999999999E-7</v>
      </c>
      <c r="I13" s="94">
        <v>300</v>
      </c>
      <c r="J13" s="94">
        <v>30</v>
      </c>
      <c r="K13" s="94">
        <v>10</v>
      </c>
      <c r="L13" s="204" t="s">
        <v>9</v>
      </c>
      <c r="M13" s="187">
        <v>50</v>
      </c>
      <c r="N13" s="192">
        <v>2</v>
      </c>
      <c r="O13" s="95">
        <f t="shared" si="1"/>
        <v>2</v>
      </c>
      <c r="P13" s="168"/>
      <c r="Q13" s="49" t="str">
        <f t="shared" si="2"/>
        <v>NO</v>
      </c>
      <c r="R13" s="53" t="str">
        <f t="shared" si="3"/>
        <v>missing value</v>
      </c>
      <c r="S13" s="127">
        <f t="shared" si="4"/>
        <v>-8</v>
      </c>
      <c r="T13" s="78" t="str">
        <f t="shared" si="0"/>
        <v/>
      </c>
      <c r="U13" s="33"/>
      <c r="V13" s="23"/>
      <c r="W13" s="34"/>
      <c r="X13" s="24"/>
      <c r="Y13" s="23"/>
      <c r="Z13" s="24"/>
      <c r="AA13" s="24"/>
      <c r="AB13" s="24"/>
      <c r="AC13" s="24"/>
      <c r="AD13" s="24"/>
    </row>
    <row r="14" spans="1:30" ht="12.75" customHeight="1">
      <c r="A14" s="160"/>
      <c r="B14" s="455"/>
      <c r="C14" s="91">
        <v>12</v>
      </c>
      <c r="D14" s="92">
        <v>3</v>
      </c>
      <c r="E14" s="92" t="s">
        <v>54</v>
      </c>
      <c r="F14" s="93" t="s">
        <v>6</v>
      </c>
      <c r="G14" s="93">
        <v>3</v>
      </c>
      <c r="H14" s="103">
        <v>2.9999999999999999E-7</v>
      </c>
      <c r="I14" s="94">
        <v>300</v>
      </c>
      <c r="J14" s="94">
        <v>30</v>
      </c>
      <c r="K14" s="94">
        <v>10</v>
      </c>
      <c r="L14" s="204" t="s">
        <v>9</v>
      </c>
      <c r="M14" s="187">
        <v>50</v>
      </c>
      <c r="N14" s="192">
        <v>2</v>
      </c>
      <c r="O14" s="95">
        <f t="shared" si="1"/>
        <v>2</v>
      </c>
      <c r="P14" s="168"/>
      <c r="Q14" s="49" t="str">
        <f t="shared" si="2"/>
        <v>NO</v>
      </c>
      <c r="R14" s="53" t="str">
        <f t="shared" si="3"/>
        <v>missing value</v>
      </c>
      <c r="S14" s="127">
        <f t="shared" si="4"/>
        <v>-8</v>
      </c>
      <c r="T14" s="78" t="str">
        <f t="shared" si="0"/>
        <v/>
      </c>
      <c r="U14" s="33"/>
      <c r="V14" s="23"/>
      <c r="W14" s="34"/>
      <c r="X14" s="24"/>
      <c r="Y14" s="23"/>
      <c r="Z14" s="24"/>
      <c r="AA14" s="24"/>
      <c r="AB14" s="24"/>
      <c r="AC14" s="24"/>
      <c r="AD14" s="24"/>
    </row>
    <row r="15" spans="1:30">
      <c r="A15" s="160"/>
      <c r="B15" s="455"/>
      <c r="C15" s="91">
        <v>13</v>
      </c>
      <c r="D15" s="92">
        <v>1</v>
      </c>
      <c r="E15" s="92" t="s">
        <v>54</v>
      </c>
      <c r="F15" s="93" t="s">
        <v>6</v>
      </c>
      <c r="G15" s="93">
        <v>4</v>
      </c>
      <c r="H15" s="102">
        <v>2.9999999999999997E-8</v>
      </c>
      <c r="I15" s="94">
        <v>300</v>
      </c>
      <c r="J15" s="94">
        <v>30</v>
      </c>
      <c r="K15" s="94">
        <v>10</v>
      </c>
      <c r="L15" s="204" t="s">
        <v>9</v>
      </c>
      <c r="M15" s="187">
        <v>50</v>
      </c>
      <c r="N15" s="192">
        <v>2</v>
      </c>
      <c r="O15" s="95">
        <f t="shared" si="1"/>
        <v>2</v>
      </c>
      <c r="P15" s="168"/>
      <c r="Q15" s="49" t="str">
        <f t="shared" si="2"/>
        <v>NO</v>
      </c>
      <c r="R15" s="53" t="str">
        <f t="shared" si="3"/>
        <v>missing value</v>
      </c>
      <c r="S15" s="127">
        <f t="shared" si="4"/>
        <v>-9</v>
      </c>
      <c r="T15" s="78" t="str">
        <f t="shared" si="0"/>
        <v/>
      </c>
      <c r="U15" s="33"/>
      <c r="V15" s="23"/>
      <c r="W15" s="34"/>
      <c r="X15" s="24"/>
      <c r="Y15" s="23"/>
      <c r="Z15" s="24"/>
      <c r="AA15" s="24"/>
      <c r="AB15" s="24"/>
      <c r="AC15" s="24"/>
      <c r="AD15" s="24"/>
    </row>
    <row r="16" spans="1:30">
      <c r="A16" s="160"/>
      <c r="B16" s="455"/>
      <c r="C16" s="91">
        <v>14</v>
      </c>
      <c r="D16" s="92">
        <v>2</v>
      </c>
      <c r="E16" s="92" t="s">
        <v>54</v>
      </c>
      <c r="F16" s="93" t="s">
        <v>6</v>
      </c>
      <c r="G16" s="93">
        <v>4</v>
      </c>
      <c r="H16" s="102">
        <v>2.9999999999999997E-8</v>
      </c>
      <c r="I16" s="94">
        <v>300</v>
      </c>
      <c r="J16" s="94">
        <v>30</v>
      </c>
      <c r="K16" s="94">
        <v>10</v>
      </c>
      <c r="L16" s="204" t="s">
        <v>9</v>
      </c>
      <c r="M16" s="187">
        <v>50</v>
      </c>
      <c r="N16" s="192">
        <v>2</v>
      </c>
      <c r="O16" s="95">
        <f t="shared" si="1"/>
        <v>2</v>
      </c>
      <c r="P16" s="168"/>
      <c r="Q16" s="49" t="str">
        <f t="shared" si="2"/>
        <v>NO</v>
      </c>
      <c r="R16" s="53" t="str">
        <f t="shared" si="3"/>
        <v>missing value</v>
      </c>
      <c r="S16" s="127">
        <f t="shared" si="4"/>
        <v>-9</v>
      </c>
      <c r="T16" s="78" t="str">
        <f t="shared" si="0"/>
        <v/>
      </c>
      <c r="U16" s="33"/>
      <c r="V16" s="23"/>
      <c r="W16" s="34"/>
      <c r="X16" s="24"/>
      <c r="Y16" s="23"/>
      <c r="Z16" s="24"/>
      <c r="AA16" s="24"/>
      <c r="AB16" s="24"/>
      <c r="AC16" s="24"/>
      <c r="AD16" s="24"/>
    </row>
    <row r="17" spans="1:24">
      <c r="A17" s="160"/>
      <c r="B17" s="455"/>
      <c r="C17" s="91">
        <v>15</v>
      </c>
      <c r="D17" s="92">
        <v>3</v>
      </c>
      <c r="E17" s="92" t="s">
        <v>54</v>
      </c>
      <c r="F17" s="93" t="s">
        <v>6</v>
      </c>
      <c r="G17" s="93">
        <v>4</v>
      </c>
      <c r="H17" s="102">
        <v>2.9999999999999997E-8</v>
      </c>
      <c r="I17" s="94">
        <v>300</v>
      </c>
      <c r="J17" s="94">
        <v>30</v>
      </c>
      <c r="K17" s="94">
        <v>10</v>
      </c>
      <c r="L17" s="204" t="s">
        <v>9</v>
      </c>
      <c r="M17" s="187">
        <v>50</v>
      </c>
      <c r="N17" s="192">
        <v>2</v>
      </c>
      <c r="O17" s="95">
        <f t="shared" si="1"/>
        <v>2</v>
      </c>
      <c r="P17" s="168"/>
      <c r="Q17" s="49" t="str">
        <f t="shared" si="2"/>
        <v>NO</v>
      </c>
      <c r="R17" s="53" t="str">
        <f t="shared" si="3"/>
        <v>missing value</v>
      </c>
      <c r="S17" s="127">
        <f t="shared" si="4"/>
        <v>-9</v>
      </c>
      <c r="T17" s="78" t="str">
        <f t="shared" si="0"/>
        <v/>
      </c>
      <c r="U17" s="33"/>
      <c r="V17" s="23"/>
      <c r="W17" s="34"/>
      <c r="X17" s="22"/>
    </row>
    <row r="18" spans="1:24">
      <c r="A18" s="160"/>
      <c r="B18" s="455"/>
      <c r="C18" s="91">
        <v>16</v>
      </c>
      <c r="D18" s="92">
        <v>1</v>
      </c>
      <c r="E18" s="92" t="s">
        <v>54</v>
      </c>
      <c r="F18" s="93" t="s">
        <v>6</v>
      </c>
      <c r="G18" s="93">
        <v>5</v>
      </c>
      <c r="H18" s="102">
        <v>3E-9</v>
      </c>
      <c r="I18" s="94">
        <v>300</v>
      </c>
      <c r="J18" s="94">
        <v>30</v>
      </c>
      <c r="K18" s="94">
        <v>10</v>
      </c>
      <c r="L18" s="204" t="s">
        <v>9</v>
      </c>
      <c r="M18" s="187">
        <v>50</v>
      </c>
      <c r="N18" s="192">
        <v>2</v>
      </c>
      <c r="O18" s="95">
        <f t="shared" si="1"/>
        <v>2</v>
      </c>
      <c r="P18" s="168"/>
      <c r="Q18" s="49" t="str">
        <f t="shared" si="2"/>
        <v>NO</v>
      </c>
      <c r="R18" s="53" t="str">
        <f t="shared" si="3"/>
        <v>missing value</v>
      </c>
      <c r="S18" s="127">
        <f t="shared" si="4"/>
        <v>-10</v>
      </c>
      <c r="T18" s="78" t="str">
        <f t="shared" si="0"/>
        <v/>
      </c>
      <c r="U18" s="33"/>
      <c r="V18" s="23"/>
      <c r="W18" s="34"/>
      <c r="X18" s="22"/>
    </row>
    <row r="19" spans="1:24">
      <c r="A19" s="160"/>
      <c r="B19" s="455"/>
      <c r="C19" s="91">
        <v>17</v>
      </c>
      <c r="D19" s="92">
        <v>2</v>
      </c>
      <c r="E19" s="92" t="s">
        <v>54</v>
      </c>
      <c r="F19" s="93" t="s">
        <v>6</v>
      </c>
      <c r="G19" s="93">
        <v>5</v>
      </c>
      <c r="H19" s="102">
        <v>3E-9</v>
      </c>
      <c r="I19" s="94">
        <v>300</v>
      </c>
      <c r="J19" s="94">
        <v>30</v>
      </c>
      <c r="K19" s="94">
        <v>10</v>
      </c>
      <c r="L19" s="204" t="s">
        <v>9</v>
      </c>
      <c r="M19" s="187">
        <v>50</v>
      </c>
      <c r="N19" s="192">
        <v>2</v>
      </c>
      <c r="O19" s="95">
        <f t="shared" si="1"/>
        <v>2</v>
      </c>
      <c r="P19" s="168"/>
      <c r="Q19" s="49" t="str">
        <f t="shared" si="2"/>
        <v>NO</v>
      </c>
      <c r="R19" s="53" t="str">
        <f t="shared" si="3"/>
        <v>missing value</v>
      </c>
      <c r="S19" s="127">
        <f t="shared" si="4"/>
        <v>-10</v>
      </c>
      <c r="T19" s="78" t="str">
        <f t="shared" si="0"/>
        <v/>
      </c>
      <c r="U19" s="33"/>
      <c r="V19" s="23"/>
      <c r="W19" s="34"/>
      <c r="X19" s="22"/>
    </row>
    <row r="20" spans="1:24">
      <c r="A20" s="160"/>
      <c r="B20" s="455"/>
      <c r="C20" s="91">
        <v>18</v>
      </c>
      <c r="D20" s="92">
        <v>3</v>
      </c>
      <c r="E20" s="92" t="s">
        <v>54</v>
      </c>
      <c r="F20" s="93" t="s">
        <v>6</v>
      </c>
      <c r="G20" s="93">
        <v>5</v>
      </c>
      <c r="H20" s="102">
        <v>3E-9</v>
      </c>
      <c r="I20" s="94">
        <v>300</v>
      </c>
      <c r="J20" s="94">
        <v>30</v>
      </c>
      <c r="K20" s="94">
        <v>10</v>
      </c>
      <c r="L20" s="204" t="s">
        <v>9</v>
      </c>
      <c r="M20" s="187">
        <v>50</v>
      </c>
      <c r="N20" s="192">
        <v>2</v>
      </c>
      <c r="O20" s="95">
        <f t="shared" si="1"/>
        <v>2</v>
      </c>
      <c r="P20" s="168"/>
      <c r="Q20" s="49" t="str">
        <f t="shared" si="2"/>
        <v>NO</v>
      </c>
      <c r="R20" s="53" t="str">
        <f t="shared" si="3"/>
        <v>missing value</v>
      </c>
      <c r="S20" s="127">
        <f t="shared" si="4"/>
        <v>-10</v>
      </c>
      <c r="T20" s="78" t="str">
        <f t="shared" si="0"/>
        <v/>
      </c>
      <c r="U20" s="33"/>
      <c r="V20" s="23"/>
      <c r="W20" s="34"/>
      <c r="X20" s="22"/>
    </row>
    <row r="21" spans="1:24">
      <c r="A21" s="160"/>
      <c r="B21" s="455"/>
      <c r="C21" s="91">
        <v>19</v>
      </c>
      <c r="D21" s="92">
        <v>1</v>
      </c>
      <c r="E21" s="92" t="s">
        <v>54</v>
      </c>
      <c r="F21" s="93" t="s">
        <v>6</v>
      </c>
      <c r="G21" s="93">
        <v>6</v>
      </c>
      <c r="H21" s="102">
        <v>3E-10</v>
      </c>
      <c r="I21" s="94">
        <v>300</v>
      </c>
      <c r="J21" s="94">
        <v>30</v>
      </c>
      <c r="K21" s="94">
        <v>10</v>
      </c>
      <c r="L21" s="204" t="s">
        <v>9</v>
      </c>
      <c r="M21" s="187">
        <v>50</v>
      </c>
      <c r="N21" s="192">
        <v>2</v>
      </c>
      <c r="O21" s="95">
        <f t="shared" si="1"/>
        <v>2</v>
      </c>
      <c r="P21" s="168"/>
      <c r="Q21" s="49" t="str">
        <f t="shared" si="2"/>
        <v>NO</v>
      </c>
      <c r="R21" s="53" t="str">
        <f t="shared" si="3"/>
        <v>missing value</v>
      </c>
      <c r="S21" s="127">
        <f t="shared" si="4"/>
        <v>-11</v>
      </c>
      <c r="T21" s="78" t="str">
        <f t="shared" si="0"/>
        <v/>
      </c>
      <c r="U21" s="33"/>
      <c r="V21" s="23"/>
      <c r="W21" s="34"/>
      <c r="X21" s="22"/>
    </row>
    <row r="22" spans="1:24">
      <c r="A22" s="160"/>
      <c r="B22" s="455"/>
      <c r="C22" s="91">
        <v>20</v>
      </c>
      <c r="D22" s="92">
        <v>2</v>
      </c>
      <c r="E22" s="92" t="s">
        <v>54</v>
      </c>
      <c r="F22" s="93" t="s">
        <v>6</v>
      </c>
      <c r="G22" s="93">
        <v>6</v>
      </c>
      <c r="H22" s="102">
        <v>3E-10</v>
      </c>
      <c r="I22" s="94">
        <v>300</v>
      </c>
      <c r="J22" s="94">
        <v>30</v>
      </c>
      <c r="K22" s="94">
        <v>10</v>
      </c>
      <c r="L22" s="204" t="s">
        <v>9</v>
      </c>
      <c r="M22" s="187">
        <v>50</v>
      </c>
      <c r="N22" s="192">
        <v>2</v>
      </c>
      <c r="O22" s="95">
        <f t="shared" si="1"/>
        <v>2</v>
      </c>
      <c r="P22" s="168"/>
      <c r="Q22" s="49" t="str">
        <f t="shared" si="2"/>
        <v>NO</v>
      </c>
      <c r="R22" s="53" t="str">
        <f t="shared" si="3"/>
        <v>missing value</v>
      </c>
      <c r="S22" s="127">
        <f t="shared" si="4"/>
        <v>-11</v>
      </c>
      <c r="T22" s="78" t="str">
        <f t="shared" si="0"/>
        <v/>
      </c>
      <c r="U22" s="33"/>
      <c r="V22" s="23"/>
      <c r="W22" s="34"/>
      <c r="X22" s="22"/>
    </row>
    <row r="23" spans="1:24" ht="13.5" thickBot="1">
      <c r="A23" s="160"/>
      <c r="B23" s="455"/>
      <c r="C23" s="91">
        <v>21</v>
      </c>
      <c r="D23" s="92">
        <v>3</v>
      </c>
      <c r="E23" s="92" t="s">
        <v>54</v>
      </c>
      <c r="F23" s="93" t="s">
        <v>6</v>
      </c>
      <c r="G23" s="93">
        <v>6</v>
      </c>
      <c r="H23" s="102">
        <v>3E-10</v>
      </c>
      <c r="I23" s="94">
        <v>300</v>
      </c>
      <c r="J23" s="94">
        <v>30</v>
      </c>
      <c r="K23" s="94">
        <v>10</v>
      </c>
      <c r="L23" s="208" t="s">
        <v>9</v>
      </c>
      <c r="M23" s="187">
        <v>50</v>
      </c>
      <c r="N23" s="192">
        <v>2</v>
      </c>
      <c r="O23" s="95">
        <f t="shared" si="1"/>
        <v>2</v>
      </c>
      <c r="P23" s="168"/>
      <c r="Q23" s="49" t="str">
        <f t="shared" si="2"/>
        <v>NO</v>
      </c>
      <c r="R23" s="53" t="str">
        <f t="shared" si="3"/>
        <v>missing value</v>
      </c>
      <c r="S23" s="127">
        <f t="shared" si="4"/>
        <v>-11</v>
      </c>
      <c r="T23" s="78" t="str">
        <f t="shared" si="0"/>
        <v/>
      </c>
      <c r="U23" s="33"/>
      <c r="V23" s="23"/>
      <c r="W23" s="34"/>
      <c r="X23" s="22"/>
    </row>
    <row r="24" spans="1:24">
      <c r="A24" s="163"/>
      <c r="B24" s="459"/>
      <c r="C24" s="105">
        <v>22</v>
      </c>
      <c r="D24" s="87">
        <v>1</v>
      </c>
      <c r="E24" s="87" t="s">
        <v>55</v>
      </c>
      <c r="F24" s="88" t="s">
        <v>23</v>
      </c>
      <c r="G24" s="88">
        <v>1</v>
      </c>
      <c r="H24" s="101">
        <v>0.03</v>
      </c>
      <c r="I24" s="89">
        <v>300</v>
      </c>
      <c r="J24" s="89">
        <v>30</v>
      </c>
      <c r="K24" s="89">
        <v>10</v>
      </c>
      <c r="L24" s="203" t="s">
        <v>9</v>
      </c>
      <c r="M24" s="186">
        <v>50</v>
      </c>
      <c r="N24" s="194">
        <v>2</v>
      </c>
      <c r="O24" s="90">
        <f t="shared" si="1"/>
        <v>2</v>
      </c>
      <c r="P24" s="167"/>
      <c r="Q24" s="47" t="str">
        <f t="shared" si="2"/>
        <v>NO</v>
      </c>
      <c r="R24" s="48" t="str">
        <f t="shared" si="3"/>
        <v>missing value</v>
      </c>
      <c r="S24" s="129">
        <f t="shared" si="4"/>
        <v>-3</v>
      </c>
      <c r="T24" s="77" t="str">
        <f t="shared" si="0"/>
        <v/>
      </c>
      <c r="U24" s="33"/>
      <c r="V24" s="23"/>
      <c r="W24" s="34"/>
      <c r="X24" s="22"/>
    </row>
    <row r="25" spans="1:24">
      <c r="A25" s="164"/>
      <c r="B25" s="460"/>
      <c r="C25" s="106">
        <v>23</v>
      </c>
      <c r="D25" s="92">
        <v>2</v>
      </c>
      <c r="E25" s="92" t="s">
        <v>55</v>
      </c>
      <c r="F25" s="93" t="s">
        <v>23</v>
      </c>
      <c r="G25" s="93">
        <v>1</v>
      </c>
      <c r="H25" s="102">
        <v>0.03</v>
      </c>
      <c r="I25" s="94">
        <v>300</v>
      </c>
      <c r="J25" s="94">
        <v>30</v>
      </c>
      <c r="K25" s="94">
        <v>10</v>
      </c>
      <c r="L25" s="204" t="s">
        <v>9</v>
      </c>
      <c r="M25" s="187">
        <v>50</v>
      </c>
      <c r="N25" s="192">
        <v>2</v>
      </c>
      <c r="O25" s="95">
        <f t="shared" si="1"/>
        <v>2</v>
      </c>
      <c r="P25" s="168"/>
      <c r="Q25" s="49" t="str">
        <f t="shared" si="2"/>
        <v>NO</v>
      </c>
      <c r="R25" s="53" t="str">
        <f t="shared" si="3"/>
        <v>missing value</v>
      </c>
      <c r="S25" s="130">
        <f t="shared" si="4"/>
        <v>-3</v>
      </c>
      <c r="T25" s="78" t="str">
        <f t="shared" si="0"/>
        <v/>
      </c>
      <c r="U25" s="33"/>
      <c r="V25" s="23"/>
      <c r="W25" s="34"/>
      <c r="X25" s="22"/>
    </row>
    <row r="26" spans="1:24">
      <c r="A26" s="164"/>
      <c r="B26" s="460"/>
      <c r="C26" s="106">
        <v>24</v>
      </c>
      <c r="D26" s="92">
        <v>3</v>
      </c>
      <c r="E26" s="92" t="s">
        <v>55</v>
      </c>
      <c r="F26" s="93" t="s">
        <v>23</v>
      </c>
      <c r="G26" s="93">
        <v>1</v>
      </c>
      <c r="H26" s="102">
        <v>0.03</v>
      </c>
      <c r="I26" s="94">
        <v>300</v>
      </c>
      <c r="J26" s="94">
        <v>30</v>
      </c>
      <c r="K26" s="94">
        <v>10</v>
      </c>
      <c r="L26" s="204" t="s">
        <v>9</v>
      </c>
      <c r="M26" s="187">
        <v>50</v>
      </c>
      <c r="N26" s="192">
        <v>2</v>
      </c>
      <c r="O26" s="95">
        <f t="shared" si="1"/>
        <v>2</v>
      </c>
      <c r="P26" s="168"/>
      <c r="Q26" s="49" t="str">
        <f t="shared" si="2"/>
        <v>NO</v>
      </c>
      <c r="R26" s="53" t="str">
        <f t="shared" si="3"/>
        <v>missing value</v>
      </c>
      <c r="S26" s="130">
        <f t="shared" si="4"/>
        <v>-3</v>
      </c>
      <c r="T26" s="78" t="str">
        <f t="shared" si="0"/>
        <v/>
      </c>
      <c r="U26" s="33"/>
      <c r="V26" s="23"/>
      <c r="W26" s="34"/>
      <c r="X26" s="22"/>
    </row>
    <row r="27" spans="1:24">
      <c r="A27" s="164"/>
      <c r="B27" s="460"/>
      <c r="C27" s="106">
        <v>25</v>
      </c>
      <c r="D27" s="92">
        <v>1</v>
      </c>
      <c r="E27" s="92" t="s">
        <v>55</v>
      </c>
      <c r="F27" s="93" t="s">
        <v>23</v>
      </c>
      <c r="G27" s="93">
        <v>2</v>
      </c>
      <c r="H27" s="102">
        <v>3.0000000000000001E-3</v>
      </c>
      <c r="I27" s="94">
        <v>300</v>
      </c>
      <c r="J27" s="94">
        <v>30</v>
      </c>
      <c r="K27" s="94">
        <v>10</v>
      </c>
      <c r="L27" s="204" t="s">
        <v>9</v>
      </c>
      <c r="M27" s="187">
        <v>50</v>
      </c>
      <c r="N27" s="192">
        <v>2</v>
      </c>
      <c r="O27" s="95">
        <f t="shared" si="1"/>
        <v>2</v>
      </c>
      <c r="P27" s="168"/>
      <c r="Q27" s="49" t="str">
        <f t="shared" si="2"/>
        <v>NO</v>
      </c>
      <c r="R27" s="53" t="str">
        <f t="shared" si="3"/>
        <v>missing value</v>
      </c>
      <c r="S27" s="130">
        <f t="shared" si="4"/>
        <v>-4</v>
      </c>
      <c r="T27" s="78" t="str">
        <f t="shared" si="0"/>
        <v/>
      </c>
      <c r="U27" s="33"/>
      <c r="V27" s="23"/>
      <c r="W27" s="34"/>
      <c r="X27" s="22"/>
    </row>
    <row r="28" spans="1:24">
      <c r="A28" s="164"/>
      <c r="B28" s="460"/>
      <c r="C28" s="106">
        <v>26</v>
      </c>
      <c r="D28" s="92">
        <v>2</v>
      </c>
      <c r="E28" s="92" t="s">
        <v>55</v>
      </c>
      <c r="F28" s="93" t="s">
        <v>23</v>
      </c>
      <c r="G28" s="93">
        <v>2</v>
      </c>
      <c r="H28" s="102">
        <v>3.0000000000000001E-3</v>
      </c>
      <c r="I28" s="94">
        <v>300</v>
      </c>
      <c r="J28" s="94">
        <v>30</v>
      </c>
      <c r="K28" s="94">
        <v>10</v>
      </c>
      <c r="L28" s="204" t="s">
        <v>9</v>
      </c>
      <c r="M28" s="187">
        <v>50</v>
      </c>
      <c r="N28" s="192">
        <v>2</v>
      </c>
      <c r="O28" s="95">
        <f t="shared" si="1"/>
        <v>2</v>
      </c>
      <c r="P28" s="168"/>
      <c r="Q28" s="49" t="str">
        <f t="shared" si="2"/>
        <v>NO</v>
      </c>
      <c r="R28" s="53" t="str">
        <f t="shared" si="3"/>
        <v>missing value</v>
      </c>
      <c r="S28" s="130">
        <f t="shared" si="4"/>
        <v>-4</v>
      </c>
      <c r="T28" s="78" t="str">
        <f t="shared" si="0"/>
        <v/>
      </c>
      <c r="U28" s="33"/>
      <c r="V28" s="23"/>
      <c r="W28" s="34"/>
      <c r="X28" s="22"/>
    </row>
    <row r="29" spans="1:24">
      <c r="A29" s="164"/>
      <c r="B29" s="460"/>
      <c r="C29" s="106">
        <v>27</v>
      </c>
      <c r="D29" s="92">
        <v>3</v>
      </c>
      <c r="E29" s="92" t="s">
        <v>55</v>
      </c>
      <c r="F29" s="93" t="s">
        <v>23</v>
      </c>
      <c r="G29" s="93">
        <v>2</v>
      </c>
      <c r="H29" s="102">
        <v>3.0000000000000001E-3</v>
      </c>
      <c r="I29" s="94">
        <v>300</v>
      </c>
      <c r="J29" s="94">
        <v>30</v>
      </c>
      <c r="K29" s="94">
        <v>10</v>
      </c>
      <c r="L29" s="204" t="s">
        <v>9</v>
      </c>
      <c r="M29" s="187">
        <v>50</v>
      </c>
      <c r="N29" s="192">
        <v>2</v>
      </c>
      <c r="O29" s="95">
        <f t="shared" si="1"/>
        <v>2</v>
      </c>
      <c r="P29" s="168"/>
      <c r="Q29" s="49" t="str">
        <f t="shared" si="2"/>
        <v>NO</v>
      </c>
      <c r="R29" s="53" t="str">
        <f t="shared" si="3"/>
        <v>missing value</v>
      </c>
      <c r="S29" s="130">
        <f t="shared" si="4"/>
        <v>-4</v>
      </c>
      <c r="T29" s="78" t="str">
        <f t="shared" si="0"/>
        <v/>
      </c>
      <c r="U29" s="33"/>
      <c r="V29" s="23"/>
      <c r="W29" s="34"/>
      <c r="X29" s="22"/>
    </row>
    <row r="30" spans="1:24">
      <c r="A30" s="164"/>
      <c r="B30" s="460"/>
      <c r="C30" s="106">
        <v>28</v>
      </c>
      <c r="D30" s="92">
        <v>1</v>
      </c>
      <c r="E30" s="92" t="s">
        <v>55</v>
      </c>
      <c r="F30" s="93" t="s">
        <v>23</v>
      </c>
      <c r="G30" s="93">
        <v>3</v>
      </c>
      <c r="H30" s="102">
        <v>2.9999999999999997E-4</v>
      </c>
      <c r="I30" s="94">
        <v>300</v>
      </c>
      <c r="J30" s="94">
        <v>30</v>
      </c>
      <c r="K30" s="94">
        <v>10</v>
      </c>
      <c r="L30" s="204" t="s">
        <v>9</v>
      </c>
      <c r="M30" s="187">
        <v>50</v>
      </c>
      <c r="N30" s="192">
        <v>2</v>
      </c>
      <c r="O30" s="95">
        <f t="shared" si="1"/>
        <v>2</v>
      </c>
      <c r="P30" s="171"/>
      <c r="Q30" s="49" t="str">
        <f t="shared" si="2"/>
        <v>NO</v>
      </c>
      <c r="R30" s="53" t="str">
        <f t="shared" si="3"/>
        <v>missing value</v>
      </c>
      <c r="S30" s="130">
        <f t="shared" si="4"/>
        <v>-5</v>
      </c>
      <c r="T30" s="78" t="str">
        <f t="shared" si="0"/>
        <v/>
      </c>
      <c r="U30" s="33"/>
      <c r="V30" s="23"/>
      <c r="W30" s="34"/>
      <c r="X30" s="22"/>
    </row>
    <row r="31" spans="1:24">
      <c r="A31" s="164"/>
      <c r="B31" s="460"/>
      <c r="C31" s="106">
        <v>29</v>
      </c>
      <c r="D31" s="92">
        <v>2</v>
      </c>
      <c r="E31" s="92" t="s">
        <v>55</v>
      </c>
      <c r="F31" s="93" t="s">
        <v>23</v>
      </c>
      <c r="G31" s="93">
        <v>3</v>
      </c>
      <c r="H31" s="102">
        <v>2.9999999999999997E-4</v>
      </c>
      <c r="I31" s="94">
        <v>300</v>
      </c>
      <c r="J31" s="94">
        <v>30</v>
      </c>
      <c r="K31" s="94">
        <v>10</v>
      </c>
      <c r="L31" s="204" t="s">
        <v>9</v>
      </c>
      <c r="M31" s="187">
        <v>50</v>
      </c>
      <c r="N31" s="192">
        <v>2</v>
      </c>
      <c r="O31" s="95">
        <f t="shared" si="1"/>
        <v>2</v>
      </c>
      <c r="P31" s="171"/>
      <c r="Q31" s="49" t="str">
        <f t="shared" si="2"/>
        <v>NO</v>
      </c>
      <c r="R31" s="53" t="str">
        <f t="shared" si="3"/>
        <v>missing value</v>
      </c>
      <c r="S31" s="130">
        <f t="shared" si="4"/>
        <v>-5</v>
      </c>
      <c r="T31" s="78" t="str">
        <f t="shared" si="0"/>
        <v/>
      </c>
      <c r="U31" s="33"/>
      <c r="V31" s="23"/>
      <c r="W31" s="34"/>
      <c r="X31" s="22"/>
    </row>
    <row r="32" spans="1:24">
      <c r="A32" s="164"/>
      <c r="B32" s="460"/>
      <c r="C32" s="106">
        <v>30</v>
      </c>
      <c r="D32" s="92">
        <v>3</v>
      </c>
      <c r="E32" s="92" t="s">
        <v>55</v>
      </c>
      <c r="F32" s="93" t="s">
        <v>23</v>
      </c>
      <c r="G32" s="93">
        <v>3</v>
      </c>
      <c r="H32" s="102">
        <v>2.9999999999999997E-4</v>
      </c>
      <c r="I32" s="94">
        <v>300</v>
      </c>
      <c r="J32" s="94">
        <v>30</v>
      </c>
      <c r="K32" s="94">
        <v>10</v>
      </c>
      <c r="L32" s="204" t="s">
        <v>9</v>
      </c>
      <c r="M32" s="187">
        <v>50</v>
      </c>
      <c r="N32" s="192">
        <v>2</v>
      </c>
      <c r="O32" s="95">
        <f t="shared" si="1"/>
        <v>2</v>
      </c>
      <c r="P32" s="171"/>
      <c r="Q32" s="49" t="str">
        <f t="shared" si="2"/>
        <v>NO</v>
      </c>
      <c r="R32" s="53" t="str">
        <f t="shared" si="3"/>
        <v>missing value</v>
      </c>
      <c r="S32" s="130">
        <f t="shared" si="4"/>
        <v>-5</v>
      </c>
      <c r="T32" s="78" t="str">
        <f t="shared" si="0"/>
        <v/>
      </c>
      <c r="U32" s="33"/>
      <c r="V32" s="23"/>
      <c r="W32" s="34"/>
      <c r="X32" s="22"/>
    </row>
    <row r="33" spans="1:24">
      <c r="A33" s="164"/>
      <c r="B33" s="460"/>
      <c r="C33" s="106">
        <v>31</v>
      </c>
      <c r="D33" s="92">
        <v>1</v>
      </c>
      <c r="E33" s="92" t="s">
        <v>55</v>
      </c>
      <c r="F33" s="93" t="s">
        <v>23</v>
      </c>
      <c r="G33" s="93">
        <v>4</v>
      </c>
      <c r="H33" s="102">
        <v>3.0000000000000001E-5</v>
      </c>
      <c r="I33" s="94">
        <v>300</v>
      </c>
      <c r="J33" s="94">
        <v>30</v>
      </c>
      <c r="K33" s="94">
        <v>10</v>
      </c>
      <c r="L33" s="204" t="s">
        <v>9</v>
      </c>
      <c r="M33" s="187">
        <v>50</v>
      </c>
      <c r="N33" s="192">
        <v>2</v>
      </c>
      <c r="O33" s="95">
        <f t="shared" si="1"/>
        <v>2</v>
      </c>
      <c r="P33" s="171"/>
      <c r="Q33" s="49" t="str">
        <f t="shared" si="2"/>
        <v>NO</v>
      </c>
      <c r="R33" s="53" t="str">
        <f t="shared" si="3"/>
        <v>missing value</v>
      </c>
      <c r="S33" s="130">
        <f t="shared" si="4"/>
        <v>-6</v>
      </c>
      <c r="T33" s="78" t="str">
        <f t="shared" si="0"/>
        <v/>
      </c>
      <c r="U33" s="33"/>
      <c r="V33" s="23"/>
      <c r="W33" s="34"/>
      <c r="X33" s="22"/>
    </row>
    <row r="34" spans="1:24">
      <c r="A34" s="164"/>
      <c r="B34" s="460"/>
      <c r="C34" s="106">
        <v>32</v>
      </c>
      <c r="D34" s="92">
        <v>2</v>
      </c>
      <c r="E34" s="92" t="s">
        <v>55</v>
      </c>
      <c r="F34" s="93" t="s">
        <v>23</v>
      </c>
      <c r="G34" s="93">
        <v>4</v>
      </c>
      <c r="H34" s="102">
        <v>3.0000000000000001E-5</v>
      </c>
      <c r="I34" s="94">
        <v>300</v>
      </c>
      <c r="J34" s="94">
        <v>30</v>
      </c>
      <c r="K34" s="94">
        <v>10</v>
      </c>
      <c r="L34" s="204" t="s">
        <v>9</v>
      </c>
      <c r="M34" s="187">
        <v>50</v>
      </c>
      <c r="N34" s="192">
        <v>2</v>
      </c>
      <c r="O34" s="95">
        <f t="shared" si="1"/>
        <v>2</v>
      </c>
      <c r="P34" s="171"/>
      <c r="Q34" s="49" t="str">
        <f t="shared" si="2"/>
        <v>NO</v>
      </c>
      <c r="R34" s="53" t="str">
        <f t="shared" si="3"/>
        <v>missing value</v>
      </c>
      <c r="S34" s="130">
        <f t="shared" si="4"/>
        <v>-6</v>
      </c>
      <c r="T34" s="78" t="str">
        <f t="shared" si="0"/>
        <v/>
      </c>
      <c r="U34" s="33"/>
      <c r="V34" s="23"/>
      <c r="W34" s="34"/>
      <c r="X34" s="22"/>
    </row>
    <row r="35" spans="1:24">
      <c r="A35" s="164"/>
      <c r="B35" s="460"/>
      <c r="C35" s="106">
        <v>33</v>
      </c>
      <c r="D35" s="92">
        <v>3</v>
      </c>
      <c r="E35" s="92" t="s">
        <v>55</v>
      </c>
      <c r="F35" s="93" t="s">
        <v>23</v>
      </c>
      <c r="G35" s="93">
        <v>4</v>
      </c>
      <c r="H35" s="102">
        <v>3.0000000000000001E-5</v>
      </c>
      <c r="I35" s="94">
        <v>300</v>
      </c>
      <c r="J35" s="94">
        <v>30</v>
      </c>
      <c r="K35" s="94">
        <v>10</v>
      </c>
      <c r="L35" s="204" t="s">
        <v>9</v>
      </c>
      <c r="M35" s="187">
        <v>50</v>
      </c>
      <c r="N35" s="192">
        <v>2</v>
      </c>
      <c r="O35" s="95">
        <f t="shared" si="1"/>
        <v>2</v>
      </c>
      <c r="P35" s="171"/>
      <c r="Q35" s="49" t="str">
        <f t="shared" si="2"/>
        <v>NO</v>
      </c>
      <c r="R35" s="53" t="str">
        <f t="shared" si="3"/>
        <v>missing value</v>
      </c>
      <c r="S35" s="130">
        <f t="shared" si="4"/>
        <v>-6</v>
      </c>
      <c r="T35" s="78" t="str">
        <f t="shared" ref="T35:T66" si="5">IF(Q35&lt;&gt;"NO",(N35/O35)*P35,"")</f>
        <v/>
      </c>
      <c r="U35" s="33"/>
      <c r="V35" s="23"/>
      <c r="W35" s="34"/>
      <c r="X35" s="22"/>
    </row>
    <row r="36" spans="1:24">
      <c r="A36" s="164"/>
      <c r="B36" s="460"/>
      <c r="C36" s="106">
        <v>34</v>
      </c>
      <c r="D36" s="92">
        <v>1</v>
      </c>
      <c r="E36" s="92" t="s">
        <v>55</v>
      </c>
      <c r="F36" s="93" t="s">
        <v>23</v>
      </c>
      <c r="G36" s="93">
        <v>5</v>
      </c>
      <c r="H36" s="102">
        <v>3.0000000000000001E-6</v>
      </c>
      <c r="I36" s="94">
        <v>300</v>
      </c>
      <c r="J36" s="94">
        <v>30</v>
      </c>
      <c r="K36" s="94">
        <v>10</v>
      </c>
      <c r="L36" s="204" t="s">
        <v>9</v>
      </c>
      <c r="M36" s="187">
        <v>50</v>
      </c>
      <c r="N36" s="192">
        <v>2</v>
      </c>
      <c r="O36" s="95">
        <f t="shared" si="1"/>
        <v>2</v>
      </c>
      <c r="P36" s="168"/>
      <c r="Q36" s="49" t="str">
        <f t="shared" si="2"/>
        <v>NO</v>
      </c>
      <c r="R36" s="53" t="str">
        <f t="shared" si="3"/>
        <v>missing value</v>
      </c>
      <c r="S36" s="130">
        <f t="shared" si="4"/>
        <v>-7</v>
      </c>
      <c r="T36" s="78" t="str">
        <f t="shared" si="5"/>
        <v/>
      </c>
      <c r="U36" s="33"/>
      <c r="V36" s="23"/>
      <c r="W36" s="34"/>
      <c r="X36" s="22"/>
    </row>
    <row r="37" spans="1:24">
      <c r="A37" s="164"/>
      <c r="B37" s="460"/>
      <c r="C37" s="106">
        <v>35</v>
      </c>
      <c r="D37" s="92">
        <v>2</v>
      </c>
      <c r="E37" s="92" t="s">
        <v>55</v>
      </c>
      <c r="F37" s="93" t="s">
        <v>23</v>
      </c>
      <c r="G37" s="93">
        <v>5</v>
      </c>
      <c r="H37" s="102">
        <v>3.0000000000000001E-6</v>
      </c>
      <c r="I37" s="94">
        <v>300</v>
      </c>
      <c r="J37" s="94">
        <v>30</v>
      </c>
      <c r="K37" s="94">
        <v>10</v>
      </c>
      <c r="L37" s="204" t="s">
        <v>9</v>
      </c>
      <c r="M37" s="187">
        <v>50</v>
      </c>
      <c r="N37" s="192">
        <v>2</v>
      </c>
      <c r="O37" s="95">
        <f t="shared" si="1"/>
        <v>2</v>
      </c>
      <c r="P37" s="168"/>
      <c r="Q37" s="49" t="str">
        <f t="shared" si="2"/>
        <v>NO</v>
      </c>
      <c r="R37" s="53" t="str">
        <f t="shared" si="3"/>
        <v>missing value</v>
      </c>
      <c r="S37" s="130">
        <f t="shared" si="4"/>
        <v>-7</v>
      </c>
      <c r="T37" s="78" t="str">
        <f t="shared" si="5"/>
        <v/>
      </c>
      <c r="U37" s="33"/>
      <c r="V37" s="23"/>
      <c r="W37" s="34"/>
      <c r="X37" s="22"/>
    </row>
    <row r="38" spans="1:24">
      <c r="A38" s="164"/>
      <c r="B38" s="460"/>
      <c r="C38" s="106">
        <v>36</v>
      </c>
      <c r="D38" s="92">
        <v>3</v>
      </c>
      <c r="E38" s="92" t="s">
        <v>55</v>
      </c>
      <c r="F38" s="93" t="s">
        <v>23</v>
      </c>
      <c r="G38" s="93">
        <v>5</v>
      </c>
      <c r="H38" s="102">
        <v>3.0000000000000001E-6</v>
      </c>
      <c r="I38" s="94">
        <v>300</v>
      </c>
      <c r="J38" s="94">
        <v>30</v>
      </c>
      <c r="K38" s="94">
        <v>10</v>
      </c>
      <c r="L38" s="204" t="s">
        <v>9</v>
      </c>
      <c r="M38" s="187">
        <v>50</v>
      </c>
      <c r="N38" s="192">
        <v>2</v>
      </c>
      <c r="O38" s="95">
        <f t="shared" si="1"/>
        <v>2</v>
      </c>
      <c r="P38" s="168"/>
      <c r="Q38" s="49" t="str">
        <f t="shared" si="2"/>
        <v>NO</v>
      </c>
      <c r="R38" s="53" t="str">
        <f t="shared" si="3"/>
        <v>missing value</v>
      </c>
      <c r="S38" s="130">
        <f t="shared" si="4"/>
        <v>-7</v>
      </c>
      <c r="T38" s="78" t="str">
        <f t="shared" si="5"/>
        <v/>
      </c>
      <c r="U38" s="33"/>
      <c r="V38" s="23"/>
      <c r="W38" s="34"/>
      <c r="X38" s="22"/>
    </row>
    <row r="39" spans="1:24">
      <c r="A39" s="164"/>
      <c r="B39" s="460"/>
      <c r="C39" s="106">
        <v>37</v>
      </c>
      <c r="D39" s="92">
        <v>1</v>
      </c>
      <c r="E39" s="92" t="s">
        <v>55</v>
      </c>
      <c r="F39" s="93" t="s">
        <v>23</v>
      </c>
      <c r="G39" s="93">
        <v>6</v>
      </c>
      <c r="H39" s="102">
        <v>2.9999999999999999E-7</v>
      </c>
      <c r="I39" s="94">
        <v>300</v>
      </c>
      <c r="J39" s="94">
        <v>30</v>
      </c>
      <c r="K39" s="94">
        <v>10</v>
      </c>
      <c r="L39" s="204" t="s">
        <v>9</v>
      </c>
      <c r="M39" s="187">
        <v>50</v>
      </c>
      <c r="N39" s="192">
        <v>2</v>
      </c>
      <c r="O39" s="95">
        <f t="shared" si="1"/>
        <v>2</v>
      </c>
      <c r="P39" s="168"/>
      <c r="Q39" s="49" t="str">
        <f t="shared" si="2"/>
        <v>NO</v>
      </c>
      <c r="R39" s="53" t="str">
        <f t="shared" si="3"/>
        <v>missing value</v>
      </c>
      <c r="S39" s="130">
        <f t="shared" si="4"/>
        <v>-8</v>
      </c>
      <c r="T39" s="78" t="str">
        <f t="shared" si="5"/>
        <v/>
      </c>
      <c r="U39" s="33"/>
      <c r="V39" s="23"/>
      <c r="W39" s="34"/>
      <c r="X39" s="22"/>
    </row>
    <row r="40" spans="1:24">
      <c r="A40" s="164"/>
      <c r="B40" s="460"/>
      <c r="C40" s="106">
        <v>38</v>
      </c>
      <c r="D40" s="92">
        <v>2</v>
      </c>
      <c r="E40" s="92" t="s">
        <v>55</v>
      </c>
      <c r="F40" s="93" t="s">
        <v>23</v>
      </c>
      <c r="G40" s="93">
        <v>6</v>
      </c>
      <c r="H40" s="102">
        <v>2.9999999999999999E-7</v>
      </c>
      <c r="I40" s="94">
        <v>300</v>
      </c>
      <c r="J40" s="94">
        <v>30</v>
      </c>
      <c r="K40" s="94">
        <v>10</v>
      </c>
      <c r="L40" s="204" t="s">
        <v>9</v>
      </c>
      <c r="M40" s="187">
        <v>50</v>
      </c>
      <c r="N40" s="192">
        <v>2</v>
      </c>
      <c r="O40" s="95">
        <f t="shared" si="1"/>
        <v>2</v>
      </c>
      <c r="P40" s="168"/>
      <c r="Q40" s="49" t="str">
        <f t="shared" si="2"/>
        <v>NO</v>
      </c>
      <c r="R40" s="53" t="str">
        <f t="shared" si="3"/>
        <v>missing value</v>
      </c>
      <c r="S40" s="130">
        <f t="shared" si="4"/>
        <v>-8</v>
      </c>
      <c r="T40" s="78" t="str">
        <f t="shared" si="5"/>
        <v/>
      </c>
      <c r="U40" s="33"/>
      <c r="V40" s="23"/>
      <c r="W40" s="34"/>
      <c r="X40" s="22"/>
    </row>
    <row r="41" spans="1:24">
      <c r="A41" s="164"/>
      <c r="B41" s="460"/>
      <c r="C41" s="106">
        <v>39</v>
      </c>
      <c r="D41" s="92">
        <v>3</v>
      </c>
      <c r="E41" s="92" t="s">
        <v>55</v>
      </c>
      <c r="F41" s="93" t="s">
        <v>23</v>
      </c>
      <c r="G41" s="93">
        <v>6</v>
      </c>
      <c r="H41" s="102">
        <v>2.9999999999999999E-7</v>
      </c>
      <c r="I41" s="94">
        <v>300</v>
      </c>
      <c r="J41" s="94">
        <v>30</v>
      </c>
      <c r="K41" s="94">
        <v>10</v>
      </c>
      <c r="L41" s="204" t="s">
        <v>9</v>
      </c>
      <c r="M41" s="187">
        <v>50</v>
      </c>
      <c r="N41" s="192">
        <v>2</v>
      </c>
      <c r="O41" s="95">
        <f t="shared" si="1"/>
        <v>2</v>
      </c>
      <c r="P41" s="168"/>
      <c r="Q41" s="49" t="str">
        <f t="shared" ref="Q41:Q104" si="6">IF(R41&lt;&gt;"","NO","yes")</f>
        <v>NO</v>
      </c>
      <c r="R41" s="53" t="str">
        <f t="shared" ref="R41:R104" si="7">IF(ISNUMBER(P41)=FALSE,"missing value","")</f>
        <v>missing value</v>
      </c>
      <c r="S41" s="130">
        <f t="shared" si="4"/>
        <v>-8</v>
      </c>
      <c r="T41" s="78" t="str">
        <f t="shared" si="5"/>
        <v/>
      </c>
      <c r="U41" s="33"/>
      <c r="V41" s="23"/>
      <c r="W41" s="34"/>
      <c r="X41" s="22"/>
    </row>
    <row r="42" spans="1:24">
      <c r="A42" s="164"/>
      <c r="B42" s="460"/>
      <c r="C42" s="106">
        <v>40</v>
      </c>
      <c r="D42" s="92">
        <v>1</v>
      </c>
      <c r="E42" s="92" t="s">
        <v>55</v>
      </c>
      <c r="F42" s="93" t="s">
        <v>23</v>
      </c>
      <c r="G42" s="93">
        <v>7</v>
      </c>
      <c r="H42" s="102">
        <v>2.9999999999999997E-8</v>
      </c>
      <c r="I42" s="94">
        <v>300</v>
      </c>
      <c r="J42" s="94">
        <v>30</v>
      </c>
      <c r="K42" s="94">
        <v>10</v>
      </c>
      <c r="L42" s="204" t="s">
        <v>9</v>
      </c>
      <c r="M42" s="187">
        <v>50</v>
      </c>
      <c r="N42" s="192">
        <v>2</v>
      </c>
      <c r="O42" s="95">
        <f t="shared" si="1"/>
        <v>2</v>
      </c>
      <c r="P42" s="168"/>
      <c r="Q42" s="49" t="str">
        <f t="shared" si="6"/>
        <v>NO</v>
      </c>
      <c r="R42" s="53" t="str">
        <f t="shared" si="7"/>
        <v>missing value</v>
      </c>
      <c r="S42" s="130">
        <f t="shared" si="4"/>
        <v>-9</v>
      </c>
      <c r="T42" s="78" t="str">
        <f t="shared" si="5"/>
        <v/>
      </c>
      <c r="U42" s="33"/>
      <c r="V42" s="23"/>
      <c r="W42" s="34"/>
      <c r="X42" s="22"/>
    </row>
    <row r="43" spans="1:24">
      <c r="A43" s="164"/>
      <c r="B43" s="460"/>
      <c r="C43" s="106">
        <v>41</v>
      </c>
      <c r="D43" s="92">
        <v>2</v>
      </c>
      <c r="E43" s="92" t="s">
        <v>55</v>
      </c>
      <c r="F43" s="93" t="s">
        <v>23</v>
      </c>
      <c r="G43" s="93">
        <v>7</v>
      </c>
      <c r="H43" s="102">
        <v>2.9999999999999997E-8</v>
      </c>
      <c r="I43" s="94">
        <v>300</v>
      </c>
      <c r="J43" s="94">
        <v>30</v>
      </c>
      <c r="K43" s="94">
        <v>10</v>
      </c>
      <c r="L43" s="204" t="s">
        <v>9</v>
      </c>
      <c r="M43" s="187">
        <v>50</v>
      </c>
      <c r="N43" s="192">
        <v>2</v>
      </c>
      <c r="O43" s="95">
        <f t="shared" si="1"/>
        <v>2</v>
      </c>
      <c r="P43" s="168"/>
      <c r="Q43" s="49" t="str">
        <f t="shared" si="6"/>
        <v>NO</v>
      </c>
      <c r="R43" s="53" t="str">
        <f t="shared" si="7"/>
        <v>missing value</v>
      </c>
      <c r="S43" s="130">
        <f t="shared" si="4"/>
        <v>-9</v>
      </c>
      <c r="T43" s="78" t="str">
        <f t="shared" si="5"/>
        <v/>
      </c>
      <c r="U43" s="33"/>
      <c r="V43" s="23"/>
      <c r="W43" s="34"/>
      <c r="X43" s="22"/>
    </row>
    <row r="44" spans="1:24">
      <c r="A44" s="164"/>
      <c r="B44" s="460"/>
      <c r="C44" s="106">
        <v>42</v>
      </c>
      <c r="D44" s="92">
        <v>3</v>
      </c>
      <c r="E44" s="92" t="s">
        <v>55</v>
      </c>
      <c r="F44" s="93" t="s">
        <v>23</v>
      </c>
      <c r="G44" s="93">
        <v>7</v>
      </c>
      <c r="H44" s="102">
        <v>2.9999999999999997E-8</v>
      </c>
      <c r="I44" s="94">
        <v>300</v>
      </c>
      <c r="J44" s="94">
        <v>30</v>
      </c>
      <c r="K44" s="94">
        <v>10</v>
      </c>
      <c r="L44" s="204" t="s">
        <v>9</v>
      </c>
      <c r="M44" s="187">
        <v>50</v>
      </c>
      <c r="N44" s="192">
        <v>2</v>
      </c>
      <c r="O44" s="95">
        <f t="shared" si="1"/>
        <v>2</v>
      </c>
      <c r="P44" s="168"/>
      <c r="Q44" s="49" t="str">
        <f t="shared" si="6"/>
        <v>NO</v>
      </c>
      <c r="R44" s="53" t="str">
        <f t="shared" si="7"/>
        <v>missing value</v>
      </c>
      <c r="S44" s="130">
        <f t="shared" si="4"/>
        <v>-9</v>
      </c>
      <c r="T44" s="78" t="str">
        <f t="shared" si="5"/>
        <v/>
      </c>
      <c r="U44" s="33"/>
      <c r="V44" s="23"/>
      <c r="W44" s="20"/>
    </row>
    <row r="45" spans="1:24">
      <c r="A45" s="164"/>
      <c r="B45" s="460"/>
      <c r="C45" s="106">
        <v>43</v>
      </c>
      <c r="D45" s="92">
        <v>1</v>
      </c>
      <c r="E45" s="92" t="s">
        <v>55</v>
      </c>
      <c r="F45" s="93" t="s">
        <v>23</v>
      </c>
      <c r="G45" s="93">
        <v>8</v>
      </c>
      <c r="H45" s="102">
        <v>3E-9</v>
      </c>
      <c r="I45" s="94">
        <v>300</v>
      </c>
      <c r="J45" s="94">
        <v>30</v>
      </c>
      <c r="K45" s="94">
        <v>10</v>
      </c>
      <c r="L45" s="204" t="s">
        <v>9</v>
      </c>
      <c r="M45" s="187">
        <v>50</v>
      </c>
      <c r="N45" s="192">
        <v>2</v>
      </c>
      <c r="O45" s="95">
        <f t="shared" si="1"/>
        <v>2</v>
      </c>
      <c r="P45" s="168"/>
      <c r="Q45" s="49" t="str">
        <f t="shared" si="6"/>
        <v>NO</v>
      </c>
      <c r="R45" s="53" t="str">
        <f t="shared" si="7"/>
        <v>missing value</v>
      </c>
      <c r="S45" s="130">
        <f t="shared" si="4"/>
        <v>-10</v>
      </c>
      <c r="T45" s="78" t="str">
        <f t="shared" si="5"/>
        <v/>
      </c>
      <c r="U45" s="33"/>
      <c r="V45" s="23"/>
      <c r="W45" s="20"/>
    </row>
    <row r="46" spans="1:24">
      <c r="A46" s="164"/>
      <c r="B46" s="460"/>
      <c r="C46" s="106">
        <v>44</v>
      </c>
      <c r="D46" s="92">
        <v>2</v>
      </c>
      <c r="E46" s="92" t="s">
        <v>55</v>
      </c>
      <c r="F46" s="93" t="s">
        <v>23</v>
      </c>
      <c r="G46" s="93">
        <v>8</v>
      </c>
      <c r="H46" s="102">
        <v>3E-9</v>
      </c>
      <c r="I46" s="94">
        <v>300</v>
      </c>
      <c r="J46" s="94">
        <v>30</v>
      </c>
      <c r="K46" s="94">
        <v>10</v>
      </c>
      <c r="L46" s="204" t="s">
        <v>9</v>
      </c>
      <c r="M46" s="187">
        <v>50</v>
      </c>
      <c r="N46" s="192">
        <v>2</v>
      </c>
      <c r="O46" s="95">
        <f t="shared" si="1"/>
        <v>2</v>
      </c>
      <c r="P46" s="168"/>
      <c r="Q46" s="49" t="str">
        <f t="shared" si="6"/>
        <v>NO</v>
      </c>
      <c r="R46" s="53" t="str">
        <f t="shared" si="7"/>
        <v>missing value</v>
      </c>
      <c r="S46" s="130">
        <f t="shared" si="4"/>
        <v>-10</v>
      </c>
      <c r="T46" s="78" t="str">
        <f t="shared" si="5"/>
        <v/>
      </c>
      <c r="U46" s="33"/>
      <c r="V46" s="23"/>
      <c r="W46" s="20"/>
    </row>
    <row r="47" spans="1:24" ht="13.5" thickBot="1">
      <c r="A47" s="165"/>
      <c r="B47" s="461"/>
      <c r="C47" s="107">
        <v>45</v>
      </c>
      <c r="D47" s="97">
        <v>3</v>
      </c>
      <c r="E47" s="97" t="s">
        <v>55</v>
      </c>
      <c r="F47" s="98" t="s">
        <v>23</v>
      </c>
      <c r="G47" s="98">
        <v>8</v>
      </c>
      <c r="H47" s="104">
        <v>3E-9</v>
      </c>
      <c r="I47" s="99">
        <v>300</v>
      </c>
      <c r="J47" s="99">
        <v>30</v>
      </c>
      <c r="K47" s="99">
        <v>10</v>
      </c>
      <c r="L47" s="205" t="s">
        <v>9</v>
      </c>
      <c r="M47" s="188">
        <v>50</v>
      </c>
      <c r="N47" s="193">
        <v>2</v>
      </c>
      <c r="O47" s="100">
        <f t="shared" si="1"/>
        <v>2</v>
      </c>
      <c r="P47" s="169"/>
      <c r="Q47" s="51" t="str">
        <f t="shared" si="6"/>
        <v>NO</v>
      </c>
      <c r="R47" s="52" t="str">
        <f t="shared" si="7"/>
        <v>missing value</v>
      </c>
      <c r="S47" s="131">
        <f t="shared" si="4"/>
        <v>-10</v>
      </c>
      <c r="T47" s="79" t="str">
        <f t="shared" si="5"/>
        <v/>
      </c>
      <c r="U47" s="33"/>
      <c r="V47" s="23"/>
      <c r="W47" s="20"/>
    </row>
    <row r="48" spans="1:24">
      <c r="A48" s="163"/>
      <c r="B48" s="459"/>
      <c r="C48" s="105">
        <v>46</v>
      </c>
      <c r="D48" s="87">
        <v>1</v>
      </c>
      <c r="E48" s="88" t="s">
        <v>12</v>
      </c>
      <c r="F48" s="88" t="s">
        <v>15</v>
      </c>
      <c r="G48" s="88">
        <v>1</v>
      </c>
      <c r="H48" s="108">
        <v>0.03</v>
      </c>
      <c r="I48" s="89">
        <v>300</v>
      </c>
      <c r="J48" s="89">
        <v>30</v>
      </c>
      <c r="K48" s="89">
        <v>10</v>
      </c>
      <c r="L48" s="203" t="s">
        <v>9</v>
      </c>
      <c r="M48" s="186">
        <v>50</v>
      </c>
      <c r="N48" s="194">
        <v>2</v>
      </c>
      <c r="O48" s="90">
        <f t="shared" si="1"/>
        <v>2</v>
      </c>
      <c r="P48" s="167"/>
      <c r="Q48" s="47" t="str">
        <f t="shared" si="6"/>
        <v>NO</v>
      </c>
      <c r="R48" s="48" t="str">
        <f t="shared" si="7"/>
        <v>missing value</v>
      </c>
      <c r="S48" s="132">
        <f t="shared" si="4"/>
        <v>-3</v>
      </c>
      <c r="T48" s="77" t="str">
        <f t="shared" si="5"/>
        <v/>
      </c>
      <c r="U48" s="33"/>
      <c r="V48" s="23"/>
      <c r="W48" s="20"/>
    </row>
    <row r="49" spans="1:25">
      <c r="A49" s="164"/>
      <c r="B49" s="460"/>
      <c r="C49" s="106">
        <v>47</v>
      </c>
      <c r="D49" s="92">
        <v>2</v>
      </c>
      <c r="E49" s="93" t="s">
        <v>12</v>
      </c>
      <c r="F49" s="93" t="s">
        <v>15</v>
      </c>
      <c r="G49" s="93">
        <v>1</v>
      </c>
      <c r="H49" s="109">
        <v>0.03</v>
      </c>
      <c r="I49" s="94">
        <v>300</v>
      </c>
      <c r="J49" s="94">
        <v>30</v>
      </c>
      <c r="K49" s="94">
        <v>10</v>
      </c>
      <c r="L49" s="204" t="s">
        <v>9</v>
      </c>
      <c r="M49" s="187">
        <v>50</v>
      </c>
      <c r="N49" s="192">
        <v>2</v>
      </c>
      <c r="O49" s="95">
        <f t="shared" si="1"/>
        <v>2</v>
      </c>
      <c r="P49" s="168"/>
      <c r="Q49" s="49" t="str">
        <f t="shared" si="6"/>
        <v>NO</v>
      </c>
      <c r="R49" s="53" t="str">
        <f t="shared" si="7"/>
        <v>missing value</v>
      </c>
      <c r="S49" s="133">
        <f t="shared" si="4"/>
        <v>-3</v>
      </c>
      <c r="T49" s="78" t="str">
        <f t="shared" si="5"/>
        <v/>
      </c>
      <c r="U49" s="33"/>
      <c r="V49" s="23"/>
      <c r="W49" s="20"/>
    </row>
    <row r="50" spans="1:25">
      <c r="A50" s="164"/>
      <c r="B50" s="460"/>
      <c r="C50" s="106">
        <v>48</v>
      </c>
      <c r="D50" s="92">
        <v>3</v>
      </c>
      <c r="E50" s="93" t="s">
        <v>12</v>
      </c>
      <c r="F50" s="93" t="s">
        <v>15</v>
      </c>
      <c r="G50" s="93">
        <v>1</v>
      </c>
      <c r="H50" s="109">
        <v>0.03</v>
      </c>
      <c r="I50" s="94">
        <v>300</v>
      </c>
      <c r="J50" s="94">
        <v>30</v>
      </c>
      <c r="K50" s="94">
        <v>10</v>
      </c>
      <c r="L50" s="204" t="s">
        <v>9</v>
      </c>
      <c r="M50" s="187">
        <v>50</v>
      </c>
      <c r="N50" s="192">
        <v>2</v>
      </c>
      <c r="O50" s="95">
        <f t="shared" si="1"/>
        <v>2</v>
      </c>
      <c r="P50" s="168"/>
      <c r="Q50" s="49" t="str">
        <f t="shared" si="6"/>
        <v>NO</v>
      </c>
      <c r="R50" s="53" t="str">
        <f t="shared" si="7"/>
        <v>missing value</v>
      </c>
      <c r="S50" s="133">
        <f t="shared" si="4"/>
        <v>-3</v>
      </c>
      <c r="T50" s="78" t="str">
        <f t="shared" si="5"/>
        <v/>
      </c>
      <c r="U50" s="33"/>
      <c r="V50" s="23"/>
      <c r="W50" s="20"/>
    </row>
    <row r="51" spans="1:25" s="40" customFormat="1" ht="13.5" customHeight="1">
      <c r="A51" s="166"/>
      <c r="B51" s="462"/>
      <c r="C51" s="110">
        <v>49</v>
      </c>
      <c r="D51" s="111">
        <v>1</v>
      </c>
      <c r="E51" s="112" t="s">
        <v>12</v>
      </c>
      <c r="F51" s="112" t="s">
        <v>15</v>
      </c>
      <c r="G51" s="112">
        <v>2</v>
      </c>
      <c r="H51" s="113">
        <v>3.0000000000000001E-3</v>
      </c>
      <c r="I51" s="114">
        <v>300</v>
      </c>
      <c r="J51" s="114">
        <v>30</v>
      </c>
      <c r="K51" s="114">
        <v>10</v>
      </c>
      <c r="L51" s="204" t="s">
        <v>9</v>
      </c>
      <c r="M51" s="191">
        <v>50</v>
      </c>
      <c r="N51" s="192">
        <v>2</v>
      </c>
      <c r="O51" s="115">
        <f t="shared" si="1"/>
        <v>2</v>
      </c>
      <c r="P51" s="168"/>
      <c r="Q51" s="122" t="str">
        <f t="shared" si="6"/>
        <v>NO</v>
      </c>
      <c r="R51" s="54" t="str">
        <f t="shared" si="7"/>
        <v>missing value</v>
      </c>
      <c r="S51" s="133">
        <f t="shared" si="4"/>
        <v>-4</v>
      </c>
      <c r="T51" s="81" t="str">
        <f t="shared" si="5"/>
        <v/>
      </c>
      <c r="U51" s="38"/>
      <c r="V51" s="39"/>
      <c r="Y51" s="41"/>
    </row>
    <row r="52" spans="1:25">
      <c r="A52" s="164"/>
      <c r="B52" s="460"/>
      <c r="C52" s="106">
        <v>50</v>
      </c>
      <c r="D52" s="92">
        <v>2</v>
      </c>
      <c r="E52" s="93" t="s">
        <v>12</v>
      </c>
      <c r="F52" s="93" t="s">
        <v>15</v>
      </c>
      <c r="G52" s="93">
        <v>2</v>
      </c>
      <c r="H52" s="109">
        <v>3.0000000000000001E-3</v>
      </c>
      <c r="I52" s="94">
        <v>300</v>
      </c>
      <c r="J52" s="94">
        <v>30</v>
      </c>
      <c r="K52" s="94">
        <v>10</v>
      </c>
      <c r="L52" s="204" t="s">
        <v>9</v>
      </c>
      <c r="M52" s="187">
        <v>50</v>
      </c>
      <c r="N52" s="192">
        <v>2</v>
      </c>
      <c r="O52" s="95">
        <f t="shared" si="1"/>
        <v>2</v>
      </c>
      <c r="P52" s="168"/>
      <c r="Q52" s="49" t="str">
        <f t="shared" si="6"/>
        <v>NO</v>
      </c>
      <c r="R52" s="53" t="str">
        <f t="shared" si="7"/>
        <v>missing value</v>
      </c>
      <c r="S52" s="133">
        <f t="shared" si="4"/>
        <v>-4</v>
      </c>
      <c r="T52" s="78" t="str">
        <f t="shared" si="5"/>
        <v/>
      </c>
      <c r="U52" s="33"/>
      <c r="V52" s="23"/>
    </row>
    <row r="53" spans="1:25">
      <c r="A53" s="164"/>
      <c r="B53" s="460"/>
      <c r="C53" s="106">
        <v>515</v>
      </c>
      <c r="D53" s="92">
        <v>3</v>
      </c>
      <c r="E53" s="93" t="s">
        <v>12</v>
      </c>
      <c r="F53" s="93" t="s">
        <v>15</v>
      </c>
      <c r="G53" s="93">
        <v>2</v>
      </c>
      <c r="H53" s="109">
        <v>3.0000000000000001E-3</v>
      </c>
      <c r="I53" s="94">
        <v>300</v>
      </c>
      <c r="J53" s="94">
        <v>30</v>
      </c>
      <c r="K53" s="94">
        <v>10</v>
      </c>
      <c r="L53" s="204" t="s">
        <v>9</v>
      </c>
      <c r="M53" s="187">
        <v>50</v>
      </c>
      <c r="N53" s="192">
        <v>2</v>
      </c>
      <c r="O53" s="95">
        <f t="shared" si="1"/>
        <v>2</v>
      </c>
      <c r="P53" s="168"/>
      <c r="Q53" s="49" t="str">
        <f t="shared" si="6"/>
        <v>NO</v>
      </c>
      <c r="R53" s="53" t="str">
        <f t="shared" si="7"/>
        <v>missing value</v>
      </c>
      <c r="S53" s="133">
        <f t="shared" si="4"/>
        <v>-4</v>
      </c>
      <c r="T53" s="78" t="str">
        <f t="shared" si="5"/>
        <v/>
      </c>
      <c r="U53" s="33"/>
      <c r="V53" s="23"/>
    </row>
    <row r="54" spans="1:25">
      <c r="A54" s="164"/>
      <c r="B54" s="460"/>
      <c r="C54" s="106">
        <v>52</v>
      </c>
      <c r="D54" s="92">
        <v>1</v>
      </c>
      <c r="E54" s="93" t="s">
        <v>12</v>
      </c>
      <c r="F54" s="93" t="s">
        <v>15</v>
      </c>
      <c r="G54" s="93">
        <v>3</v>
      </c>
      <c r="H54" s="109">
        <v>2.9999999999999997E-4</v>
      </c>
      <c r="I54" s="94">
        <v>300</v>
      </c>
      <c r="J54" s="94">
        <v>30</v>
      </c>
      <c r="K54" s="94">
        <v>10</v>
      </c>
      <c r="L54" s="204" t="s">
        <v>9</v>
      </c>
      <c r="M54" s="187">
        <v>50</v>
      </c>
      <c r="N54" s="192">
        <v>2</v>
      </c>
      <c r="O54" s="95">
        <f t="shared" si="1"/>
        <v>2</v>
      </c>
      <c r="P54" s="168"/>
      <c r="Q54" s="49" t="str">
        <f t="shared" si="6"/>
        <v>NO</v>
      </c>
      <c r="R54" s="53" t="str">
        <f t="shared" si="7"/>
        <v>missing value</v>
      </c>
      <c r="S54" s="133">
        <f t="shared" si="4"/>
        <v>-5</v>
      </c>
      <c r="T54" s="78" t="str">
        <f t="shared" si="5"/>
        <v/>
      </c>
      <c r="U54" s="33"/>
      <c r="V54" s="23"/>
    </row>
    <row r="55" spans="1:25">
      <c r="A55" s="164"/>
      <c r="B55" s="460"/>
      <c r="C55" s="106">
        <v>53</v>
      </c>
      <c r="D55" s="92">
        <v>2</v>
      </c>
      <c r="E55" s="93" t="s">
        <v>12</v>
      </c>
      <c r="F55" s="93" t="s">
        <v>15</v>
      </c>
      <c r="G55" s="93">
        <v>3</v>
      </c>
      <c r="H55" s="109">
        <v>2.9999999999999997E-4</v>
      </c>
      <c r="I55" s="94">
        <v>300</v>
      </c>
      <c r="J55" s="94">
        <v>30</v>
      </c>
      <c r="K55" s="94">
        <v>10</v>
      </c>
      <c r="L55" s="204" t="s">
        <v>9</v>
      </c>
      <c r="M55" s="187">
        <v>50</v>
      </c>
      <c r="N55" s="192">
        <v>2</v>
      </c>
      <c r="O55" s="95">
        <f t="shared" si="1"/>
        <v>2</v>
      </c>
      <c r="P55" s="168"/>
      <c r="Q55" s="49" t="str">
        <f t="shared" si="6"/>
        <v>NO</v>
      </c>
      <c r="R55" s="53" t="str">
        <f t="shared" si="7"/>
        <v>missing value</v>
      </c>
      <c r="S55" s="133">
        <f t="shared" si="4"/>
        <v>-5</v>
      </c>
      <c r="T55" s="78" t="str">
        <f t="shared" si="5"/>
        <v/>
      </c>
      <c r="U55" s="33"/>
      <c r="V55" s="23"/>
    </row>
    <row r="56" spans="1:25">
      <c r="A56" s="164"/>
      <c r="B56" s="460"/>
      <c r="C56" s="106">
        <v>54</v>
      </c>
      <c r="D56" s="92">
        <v>3</v>
      </c>
      <c r="E56" s="93" t="s">
        <v>12</v>
      </c>
      <c r="F56" s="93" t="s">
        <v>15</v>
      </c>
      <c r="G56" s="93">
        <v>3</v>
      </c>
      <c r="H56" s="109">
        <v>2.9999999999999997E-4</v>
      </c>
      <c r="I56" s="94">
        <v>300</v>
      </c>
      <c r="J56" s="94">
        <v>30</v>
      </c>
      <c r="K56" s="94">
        <v>10</v>
      </c>
      <c r="L56" s="204" t="s">
        <v>9</v>
      </c>
      <c r="M56" s="187">
        <v>50</v>
      </c>
      <c r="N56" s="192">
        <v>2</v>
      </c>
      <c r="O56" s="95">
        <f t="shared" si="1"/>
        <v>2</v>
      </c>
      <c r="P56" s="168"/>
      <c r="Q56" s="49" t="str">
        <f t="shared" si="6"/>
        <v>NO</v>
      </c>
      <c r="R56" s="53" t="str">
        <f t="shared" si="7"/>
        <v>missing value</v>
      </c>
      <c r="S56" s="133">
        <f t="shared" si="4"/>
        <v>-5</v>
      </c>
      <c r="T56" s="78" t="str">
        <f t="shared" si="5"/>
        <v/>
      </c>
      <c r="U56" s="33"/>
      <c r="V56" s="23"/>
      <c r="W56" s="20"/>
    </row>
    <row r="57" spans="1:25">
      <c r="A57" s="164"/>
      <c r="B57" s="460"/>
      <c r="C57" s="106">
        <v>55</v>
      </c>
      <c r="D57" s="92">
        <v>1</v>
      </c>
      <c r="E57" s="93" t="s">
        <v>12</v>
      </c>
      <c r="F57" s="93" t="s">
        <v>15</v>
      </c>
      <c r="G57" s="93">
        <v>4</v>
      </c>
      <c r="H57" s="109">
        <v>3.0000000000000001E-5</v>
      </c>
      <c r="I57" s="94">
        <v>300</v>
      </c>
      <c r="J57" s="94">
        <v>30</v>
      </c>
      <c r="K57" s="94">
        <v>10</v>
      </c>
      <c r="L57" s="204" t="s">
        <v>9</v>
      </c>
      <c r="M57" s="187">
        <v>50</v>
      </c>
      <c r="N57" s="192">
        <v>2</v>
      </c>
      <c r="O57" s="95">
        <f t="shared" si="1"/>
        <v>2</v>
      </c>
      <c r="P57" s="168"/>
      <c r="Q57" s="49" t="str">
        <f t="shared" si="6"/>
        <v>NO</v>
      </c>
      <c r="R57" s="53" t="str">
        <f t="shared" si="7"/>
        <v>missing value</v>
      </c>
      <c r="S57" s="133">
        <f t="shared" si="4"/>
        <v>-6</v>
      </c>
      <c r="T57" s="78" t="str">
        <f t="shared" si="5"/>
        <v/>
      </c>
      <c r="U57" s="33"/>
      <c r="V57" s="23"/>
      <c r="W57" s="20"/>
    </row>
    <row r="58" spans="1:25">
      <c r="A58" s="164"/>
      <c r="B58" s="460"/>
      <c r="C58" s="106">
        <v>56</v>
      </c>
      <c r="D58" s="92">
        <v>2</v>
      </c>
      <c r="E58" s="93" t="s">
        <v>12</v>
      </c>
      <c r="F58" s="93" t="s">
        <v>15</v>
      </c>
      <c r="G58" s="93">
        <v>4</v>
      </c>
      <c r="H58" s="109">
        <v>3.0000000000000001E-5</v>
      </c>
      <c r="I58" s="94">
        <v>300</v>
      </c>
      <c r="J58" s="94">
        <v>30</v>
      </c>
      <c r="K58" s="94">
        <v>10</v>
      </c>
      <c r="L58" s="204" t="s">
        <v>9</v>
      </c>
      <c r="M58" s="187">
        <v>50</v>
      </c>
      <c r="N58" s="192">
        <v>2</v>
      </c>
      <c r="O58" s="95">
        <f t="shared" si="1"/>
        <v>2</v>
      </c>
      <c r="P58" s="168"/>
      <c r="Q58" s="49" t="str">
        <f t="shared" si="6"/>
        <v>NO</v>
      </c>
      <c r="R58" s="53" t="str">
        <f t="shared" si="7"/>
        <v>missing value</v>
      </c>
      <c r="S58" s="133">
        <f t="shared" si="4"/>
        <v>-6</v>
      </c>
      <c r="T58" s="78" t="str">
        <f t="shared" si="5"/>
        <v/>
      </c>
      <c r="U58" s="33"/>
      <c r="V58" s="23"/>
      <c r="W58" s="20"/>
    </row>
    <row r="59" spans="1:25">
      <c r="A59" s="164"/>
      <c r="B59" s="460"/>
      <c r="C59" s="106">
        <v>57</v>
      </c>
      <c r="D59" s="92">
        <v>3</v>
      </c>
      <c r="E59" s="93" t="s">
        <v>12</v>
      </c>
      <c r="F59" s="93" t="s">
        <v>15</v>
      </c>
      <c r="G59" s="93">
        <v>4</v>
      </c>
      <c r="H59" s="109">
        <v>3.0000000000000001E-5</v>
      </c>
      <c r="I59" s="94">
        <v>300</v>
      </c>
      <c r="J59" s="94">
        <v>30</v>
      </c>
      <c r="K59" s="94">
        <v>10</v>
      </c>
      <c r="L59" s="204" t="s">
        <v>9</v>
      </c>
      <c r="M59" s="187">
        <v>50</v>
      </c>
      <c r="N59" s="192">
        <v>2</v>
      </c>
      <c r="O59" s="95">
        <f t="shared" si="1"/>
        <v>2</v>
      </c>
      <c r="P59" s="168"/>
      <c r="Q59" s="49" t="str">
        <f t="shared" si="6"/>
        <v>NO</v>
      </c>
      <c r="R59" s="53" t="str">
        <f t="shared" si="7"/>
        <v>missing value</v>
      </c>
      <c r="S59" s="133">
        <f t="shared" si="4"/>
        <v>-6</v>
      </c>
      <c r="T59" s="78" t="str">
        <f t="shared" si="5"/>
        <v/>
      </c>
      <c r="U59" s="33"/>
      <c r="V59" s="23"/>
      <c r="W59" s="20"/>
    </row>
    <row r="60" spans="1:25">
      <c r="A60" s="164"/>
      <c r="B60" s="460"/>
      <c r="C60" s="106">
        <v>58</v>
      </c>
      <c r="D60" s="92">
        <v>1</v>
      </c>
      <c r="E60" s="93" t="s">
        <v>12</v>
      </c>
      <c r="F60" s="93" t="s">
        <v>15</v>
      </c>
      <c r="G60" s="93">
        <v>5</v>
      </c>
      <c r="H60" s="109">
        <v>3.0000000000000001E-6</v>
      </c>
      <c r="I60" s="94">
        <v>300</v>
      </c>
      <c r="J60" s="94">
        <v>30</v>
      </c>
      <c r="K60" s="94">
        <v>10</v>
      </c>
      <c r="L60" s="204" t="s">
        <v>9</v>
      </c>
      <c r="M60" s="187">
        <v>50</v>
      </c>
      <c r="N60" s="192">
        <v>2</v>
      </c>
      <c r="O60" s="95">
        <f t="shared" si="1"/>
        <v>2</v>
      </c>
      <c r="P60" s="168"/>
      <c r="Q60" s="49" t="str">
        <f t="shared" si="6"/>
        <v>NO</v>
      </c>
      <c r="R60" s="53" t="str">
        <f t="shared" si="7"/>
        <v>missing value</v>
      </c>
      <c r="S60" s="133">
        <f t="shared" si="4"/>
        <v>-7</v>
      </c>
      <c r="T60" s="78" t="str">
        <f t="shared" si="5"/>
        <v/>
      </c>
      <c r="U60" s="33"/>
      <c r="V60" s="23"/>
      <c r="W60" s="20"/>
    </row>
    <row r="61" spans="1:25">
      <c r="A61" s="164"/>
      <c r="B61" s="460"/>
      <c r="C61" s="106">
        <v>59</v>
      </c>
      <c r="D61" s="92">
        <v>2</v>
      </c>
      <c r="E61" s="93" t="s">
        <v>12</v>
      </c>
      <c r="F61" s="93" t="s">
        <v>15</v>
      </c>
      <c r="G61" s="93">
        <v>5</v>
      </c>
      <c r="H61" s="109">
        <v>3.0000000000000001E-6</v>
      </c>
      <c r="I61" s="94">
        <v>300</v>
      </c>
      <c r="J61" s="94">
        <v>30</v>
      </c>
      <c r="K61" s="94">
        <v>10</v>
      </c>
      <c r="L61" s="204" t="s">
        <v>9</v>
      </c>
      <c r="M61" s="187">
        <v>50</v>
      </c>
      <c r="N61" s="192">
        <v>2</v>
      </c>
      <c r="O61" s="95">
        <f t="shared" si="1"/>
        <v>2</v>
      </c>
      <c r="P61" s="168"/>
      <c r="Q61" s="49" t="str">
        <f t="shared" si="6"/>
        <v>NO</v>
      </c>
      <c r="R61" s="53" t="str">
        <f t="shared" si="7"/>
        <v>missing value</v>
      </c>
      <c r="S61" s="133">
        <f t="shared" si="4"/>
        <v>-7</v>
      </c>
      <c r="T61" s="78" t="str">
        <f t="shared" si="5"/>
        <v/>
      </c>
      <c r="U61" s="33"/>
      <c r="V61" s="23"/>
      <c r="W61" s="20"/>
    </row>
    <row r="62" spans="1:25">
      <c r="A62" s="164"/>
      <c r="B62" s="460"/>
      <c r="C62" s="106">
        <v>60</v>
      </c>
      <c r="D62" s="92">
        <v>3</v>
      </c>
      <c r="E62" s="93" t="s">
        <v>12</v>
      </c>
      <c r="F62" s="93" t="s">
        <v>15</v>
      </c>
      <c r="G62" s="93">
        <v>5</v>
      </c>
      <c r="H62" s="109">
        <v>3.0000000000000001E-6</v>
      </c>
      <c r="I62" s="94">
        <v>300</v>
      </c>
      <c r="J62" s="94">
        <v>30</v>
      </c>
      <c r="K62" s="94">
        <v>10</v>
      </c>
      <c r="L62" s="204" t="s">
        <v>9</v>
      </c>
      <c r="M62" s="187">
        <v>50</v>
      </c>
      <c r="N62" s="192">
        <v>2</v>
      </c>
      <c r="O62" s="95">
        <f t="shared" si="1"/>
        <v>2</v>
      </c>
      <c r="P62" s="168"/>
      <c r="Q62" s="49" t="str">
        <f t="shared" si="6"/>
        <v>NO</v>
      </c>
      <c r="R62" s="53" t="str">
        <f t="shared" si="7"/>
        <v>missing value</v>
      </c>
      <c r="S62" s="133">
        <f t="shared" si="4"/>
        <v>-7</v>
      </c>
      <c r="T62" s="78" t="str">
        <f t="shared" si="5"/>
        <v/>
      </c>
      <c r="U62" s="33"/>
      <c r="V62" s="23"/>
      <c r="W62" s="20"/>
    </row>
    <row r="63" spans="1:25">
      <c r="A63" s="164"/>
      <c r="B63" s="460"/>
      <c r="C63" s="106">
        <v>61</v>
      </c>
      <c r="D63" s="92">
        <v>1</v>
      </c>
      <c r="E63" s="93" t="s">
        <v>12</v>
      </c>
      <c r="F63" s="93" t="s">
        <v>15</v>
      </c>
      <c r="G63" s="93">
        <v>6</v>
      </c>
      <c r="H63" s="109">
        <v>2.9999999999999999E-7</v>
      </c>
      <c r="I63" s="94">
        <v>300</v>
      </c>
      <c r="J63" s="94">
        <v>30</v>
      </c>
      <c r="K63" s="94">
        <v>10</v>
      </c>
      <c r="L63" s="204" t="s">
        <v>9</v>
      </c>
      <c r="M63" s="187">
        <v>50</v>
      </c>
      <c r="N63" s="192">
        <v>2</v>
      </c>
      <c r="O63" s="95">
        <f t="shared" si="1"/>
        <v>2</v>
      </c>
      <c r="P63" s="168"/>
      <c r="Q63" s="49" t="str">
        <f t="shared" si="6"/>
        <v>NO</v>
      </c>
      <c r="R63" s="53" t="str">
        <f t="shared" si="7"/>
        <v>missing value</v>
      </c>
      <c r="S63" s="133">
        <f t="shared" si="4"/>
        <v>-8</v>
      </c>
      <c r="T63" s="78" t="str">
        <f t="shared" si="5"/>
        <v/>
      </c>
      <c r="U63" s="33"/>
      <c r="V63" s="23"/>
      <c r="W63" s="20"/>
    </row>
    <row r="64" spans="1:25">
      <c r="A64" s="164"/>
      <c r="B64" s="460"/>
      <c r="C64" s="106">
        <v>62</v>
      </c>
      <c r="D64" s="92">
        <v>2</v>
      </c>
      <c r="E64" s="93" t="s">
        <v>12</v>
      </c>
      <c r="F64" s="93" t="s">
        <v>15</v>
      </c>
      <c r="G64" s="93">
        <v>6</v>
      </c>
      <c r="H64" s="109">
        <v>2.9999999999999999E-7</v>
      </c>
      <c r="I64" s="94">
        <v>300</v>
      </c>
      <c r="J64" s="94">
        <v>30</v>
      </c>
      <c r="K64" s="94">
        <v>10</v>
      </c>
      <c r="L64" s="204" t="s">
        <v>9</v>
      </c>
      <c r="M64" s="187">
        <v>50</v>
      </c>
      <c r="N64" s="192">
        <v>2</v>
      </c>
      <c r="O64" s="95">
        <f t="shared" si="1"/>
        <v>2</v>
      </c>
      <c r="P64" s="168"/>
      <c r="Q64" s="49" t="str">
        <f t="shared" si="6"/>
        <v>NO</v>
      </c>
      <c r="R64" s="53" t="str">
        <f t="shared" si="7"/>
        <v>missing value</v>
      </c>
      <c r="S64" s="133">
        <f t="shared" si="4"/>
        <v>-8</v>
      </c>
      <c r="T64" s="78" t="str">
        <f t="shared" si="5"/>
        <v/>
      </c>
      <c r="U64" s="33"/>
      <c r="V64" s="23"/>
      <c r="W64" s="20"/>
    </row>
    <row r="65" spans="1:23">
      <c r="A65" s="164"/>
      <c r="B65" s="460"/>
      <c r="C65" s="106">
        <v>63</v>
      </c>
      <c r="D65" s="92">
        <v>3</v>
      </c>
      <c r="E65" s="93" t="s">
        <v>12</v>
      </c>
      <c r="F65" s="93" t="s">
        <v>15</v>
      </c>
      <c r="G65" s="93">
        <v>6</v>
      </c>
      <c r="H65" s="109">
        <v>2.9999999999999999E-7</v>
      </c>
      <c r="I65" s="94">
        <v>300</v>
      </c>
      <c r="J65" s="94">
        <v>30</v>
      </c>
      <c r="K65" s="94">
        <v>10</v>
      </c>
      <c r="L65" s="204" t="s">
        <v>9</v>
      </c>
      <c r="M65" s="187">
        <v>50</v>
      </c>
      <c r="N65" s="192">
        <v>2</v>
      </c>
      <c r="O65" s="95">
        <f t="shared" si="1"/>
        <v>2</v>
      </c>
      <c r="P65" s="168"/>
      <c r="Q65" s="49" t="str">
        <f t="shared" si="6"/>
        <v>NO</v>
      </c>
      <c r="R65" s="53" t="str">
        <f t="shared" si="7"/>
        <v>missing value</v>
      </c>
      <c r="S65" s="133">
        <f t="shared" si="4"/>
        <v>-8</v>
      </c>
      <c r="T65" s="78" t="str">
        <f t="shared" si="5"/>
        <v/>
      </c>
      <c r="U65" s="33"/>
      <c r="V65" s="23"/>
      <c r="W65" s="20"/>
    </row>
    <row r="66" spans="1:23">
      <c r="A66" s="164"/>
      <c r="B66" s="460"/>
      <c r="C66" s="106">
        <v>64</v>
      </c>
      <c r="D66" s="92">
        <v>1</v>
      </c>
      <c r="E66" s="93" t="s">
        <v>12</v>
      </c>
      <c r="F66" s="93" t="s">
        <v>15</v>
      </c>
      <c r="G66" s="93">
        <v>7</v>
      </c>
      <c r="H66" s="109">
        <v>2.9999999999999997E-8</v>
      </c>
      <c r="I66" s="94">
        <v>300</v>
      </c>
      <c r="J66" s="94">
        <v>30</v>
      </c>
      <c r="K66" s="94">
        <v>10</v>
      </c>
      <c r="L66" s="204" t="s">
        <v>9</v>
      </c>
      <c r="M66" s="187">
        <v>50</v>
      </c>
      <c r="N66" s="192">
        <v>2</v>
      </c>
      <c r="O66" s="95">
        <f t="shared" si="1"/>
        <v>2</v>
      </c>
      <c r="P66" s="168"/>
      <c r="Q66" s="49" t="str">
        <f t="shared" si="6"/>
        <v>NO</v>
      </c>
      <c r="R66" s="53" t="str">
        <f t="shared" si="7"/>
        <v>missing value</v>
      </c>
      <c r="S66" s="133">
        <f t="shared" si="4"/>
        <v>-9</v>
      </c>
      <c r="T66" s="78" t="str">
        <f t="shared" si="5"/>
        <v/>
      </c>
      <c r="U66" s="33"/>
      <c r="V66" s="23"/>
      <c r="W66" s="20"/>
    </row>
    <row r="67" spans="1:23">
      <c r="A67" s="164"/>
      <c r="B67" s="460"/>
      <c r="C67" s="106">
        <v>65</v>
      </c>
      <c r="D67" s="92">
        <v>2</v>
      </c>
      <c r="E67" s="93" t="s">
        <v>12</v>
      </c>
      <c r="F67" s="93" t="s">
        <v>15</v>
      </c>
      <c r="G67" s="93">
        <v>7</v>
      </c>
      <c r="H67" s="109">
        <v>2.9999999999999997E-8</v>
      </c>
      <c r="I67" s="94">
        <v>300</v>
      </c>
      <c r="J67" s="94">
        <v>30</v>
      </c>
      <c r="K67" s="94">
        <v>10</v>
      </c>
      <c r="L67" s="204" t="s">
        <v>9</v>
      </c>
      <c r="M67" s="187">
        <v>50</v>
      </c>
      <c r="N67" s="192">
        <v>2</v>
      </c>
      <c r="O67" s="95">
        <f t="shared" si="1"/>
        <v>2</v>
      </c>
      <c r="P67" s="168"/>
      <c r="Q67" s="49" t="str">
        <f t="shared" si="6"/>
        <v>NO</v>
      </c>
      <c r="R67" s="53" t="str">
        <f t="shared" si="7"/>
        <v>missing value</v>
      </c>
      <c r="S67" s="133">
        <f t="shared" si="4"/>
        <v>-9</v>
      </c>
      <c r="T67" s="78" t="str">
        <f t="shared" ref="T67:T98" si="8">IF(Q67&lt;&gt;"NO",(N67/O67)*P67,"")</f>
        <v/>
      </c>
      <c r="U67" s="33"/>
      <c r="V67" s="23"/>
      <c r="W67" s="20"/>
    </row>
    <row r="68" spans="1:23">
      <c r="A68" s="164"/>
      <c r="B68" s="460"/>
      <c r="C68" s="106">
        <v>66</v>
      </c>
      <c r="D68" s="92">
        <v>3</v>
      </c>
      <c r="E68" s="93" t="s">
        <v>12</v>
      </c>
      <c r="F68" s="93" t="s">
        <v>15</v>
      </c>
      <c r="G68" s="93">
        <v>7</v>
      </c>
      <c r="H68" s="109">
        <v>2.9999999999999997E-8</v>
      </c>
      <c r="I68" s="94">
        <v>300</v>
      </c>
      <c r="J68" s="94">
        <v>30</v>
      </c>
      <c r="K68" s="94">
        <v>10</v>
      </c>
      <c r="L68" s="204" t="s">
        <v>9</v>
      </c>
      <c r="M68" s="187">
        <v>50</v>
      </c>
      <c r="N68" s="192">
        <v>2</v>
      </c>
      <c r="O68" s="95">
        <f t="shared" ref="O68:O125" si="9">N68</f>
        <v>2</v>
      </c>
      <c r="P68" s="168"/>
      <c r="Q68" s="49" t="str">
        <f t="shared" si="6"/>
        <v>NO</v>
      </c>
      <c r="R68" s="53" t="str">
        <f t="shared" si="7"/>
        <v>missing value</v>
      </c>
      <c r="S68" s="133">
        <f t="shared" si="4"/>
        <v>-9</v>
      </c>
      <c r="T68" s="78" t="str">
        <f t="shared" si="8"/>
        <v/>
      </c>
      <c r="U68" s="33"/>
      <c r="V68" s="23"/>
      <c r="W68" s="20"/>
    </row>
    <row r="69" spans="1:23">
      <c r="A69" s="164"/>
      <c r="B69" s="460"/>
      <c r="C69" s="106">
        <v>67</v>
      </c>
      <c r="D69" s="92">
        <v>1</v>
      </c>
      <c r="E69" s="93" t="s">
        <v>12</v>
      </c>
      <c r="F69" s="93" t="s">
        <v>15</v>
      </c>
      <c r="G69" s="93">
        <v>8</v>
      </c>
      <c r="H69" s="109">
        <v>3E-9</v>
      </c>
      <c r="I69" s="94">
        <v>300</v>
      </c>
      <c r="J69" s="94">
        <v>30</v>
      </c>
      <c r="K69" s="94">
        <v>10</v>
      </c>
      <c r="L69" s="204" t="s">
        <v>9</v>
      </c>
      <c r="M69" s="187">
        <v>50</v>
      </c>
      <c r="N69" s="192">
        <v>2</v>
      </c>
      <c r="O69" s="95">
        <f t="shared" si="9"/>
        <v>2</v>
      </c>
      <c r="P69" s="168"/>
      <c r="Q69" s="49" t="str">
        <f t="shared" si="6"/>
        <v>NO</v>
      </c>
      <c r="R69" s="53" t="str">
        <f t="shared" si="7"/>
        <v>missing value</v>
      </c>
      <c r="S69" s="133">
        <f t="shared" si="4"/>
        <v>-10</v>
      </c>
      <c r="T69" s="78" t="str">
        <f t="shared" si="8"/>
        <v/>
      </c>
      <c r="U69" s="33"/>
      <c r="V69" s="23"/>
      <c r="W69" s="20"/>
    </row>
    <row r="70" spans="1:23">
      <c r="A70" s="164"/>
      <c r="B70" s="460"/>
      <c r="C70" s="106">
        <v>68</v>
      </c>
      <c r="D70" s="92">
        <v>2</v>
      </c>
      <c r="E70" s="93" t="s">
        <v>12</v>
      </c>
      <c r="F70" s="93" t="s">
        <v>15</v>
      </c>
      <c r="G70" s="93">
        <v>8</v>
      </c>
      <c r="H70" s="109">
        <v>3E-9</v>
      </c>
      <c r="I70" s="94">
        <v>300</v>
      </c>
      <c r="J70" s="94">
        <v>30</v>
      </c>
      <c r="K70" s="94">
        <v>10</v>
      </c>
      <c r="L70" s="204" t="s">
        <v>9</v>
      </c>
      <c r="M70" s="187">
        <v>50</v>
      </c>
      <c r="N70" s="192">
        <v>2</v>
      </c>
      <c r="O70" s="95">
        <f t="shared" si="9"/>
        <v>2</v>
      </c>
      <c r="P70" s="168"/>
      <c r="Q70" s="49" t="str">
        <f t="shared" si="6"/>
        <v>NO</v>
      </c>
      <c r="R70" s="53" t="str">
        <f t="shared" si="7"/>
        <v>missing value</v>
      </c>
      <c r="S70" s="133">
        <f t="shared" si="4"/>
        <v>-10</v>
      </c>
      <c r="T70" s="78" t="str">
        <f t="shared" si="8"/>
        <v/>
      </c>
      <c r="U70" s="33"/>
      <c r="V70" s="23"/>
      <c r="W70" s="20"/>
    </row>
    <row r="71" spans="1:23" ht="13.5" thickBot="1">
      <c r="A71" s="165"/>
      <c r="B71" s="461"/>
      <c r="C71" s="107">
        <v>69</v>
      </c>
      <c r="D71" s="97">
        <v>3</v>
      </c>
      <c r="E71" s="98" t="s">
        <v>12</v>
      </c>
      <c r="F71" s="98" t="s">
        <v>15</v>
      </c>
      <c r="G71" s="98">
        <v>8</v>
      </c>
      <c r="H71" s="116">
        <v>3E-9</v>
      </c>
      <c r="I71" s="99">
        <v>300</v>
      </c>
      <c r="J71" s="99">
        <v>30</v>
      </c>
      <c r="K71" s="99">
        <v>10</v>
      </c>
      <c r="L71" s="208" t="s">
        <v>9</v>
      </c>
      <c r="M71" s="188">
        <v>50</v>
      </c>
      <c r="N71" s="193">
        <v>2</v>
      </c>
      <c r="O71" s="100">
        <f t="shared" si="9"/>
        <v>2</v>
      </c>
      <c r="P71" s="169"/>
      <c r="Q71" s="51" t="str">
        <f t="shared" si="6"/>
        <v>NO</v>
      </c>
      <c r="R71" s="52" t="str">
        <f t="shared" si="7"/>
        <v>missing value</v>
      </c>
      <c r="S71" s="134">
        <f t="shared" ref="S71:S119" si="10">LOG(K71*H71/I71)</f>
        <v>-10</v>
      </c>
      <c r="T71" s="79" t="str">
        <f t="shared" si="8"/>
        <v/>
      </c>
      <c r="U71" s="33"/>
      <c r="V71" s="23"/>
      <c r="W71" s="20"/>
    </row>
    <row r="72" spans="1:23">
      <c r="A72" s="163"/>
      <c r="B72" s="459"/>
      <c r="C72" s="105">
        <v>70</v>
      </c>
      <c r="D72" s="87">
        <v>1</v>
      </c>
      <c r="E72" s="88" t="s">
        <v>13</v>
      </c>
      <c r="F72" s="88" t="s">
        <v>16</v>
      </c>
      <c r="G72" s="88">
        <v>1</v>
      </c>
      <c r="H72" s="108">
        <v>0.03</v>
      </c>
      <c r="I72" s="89">
        <v>300</v>
      </c>
      <c r="J72" s="89">
        <v>30</v>
      </c>
      <c r="K72" s="89">
        <v>10</v>
      </c>
      <c r="L72" s="209" t="s">
        <v>9</v>
      </c>
      <c r="M72" s="186">
        <v>50</v>
      </c>
      <c r="N72" s="194">
        <v>2</v>
      </c>
      <c r="O72" s="90">
        <f t="shared" si="9"/>
        <v>2</v>
      </c>
      <c r="P72" s="167"/>
      <c r="Q72" s="47" t="str">
        <f t="shared" si="6"/>
        <v>NO</v>
      </c>
      <c r="R72" s="48" t="str">
        <f t="shared" si="7"/>
        <v>missing value</v>
      </c>
      <c r="S72" s="132">
        <f t="shared" si="10"/>
        <v>-3</v>
      </c>
      <c r="T72" s="82" t="str">
        <f t="shared" si="8"/>
        <v/>
      </c>
      <c r="U72" s="22"/>
      <c r="V72" s="24"/>
    </row>
    <row r="73" spans="1:23">
      <c r="A73" s="164"/>
      <c r="B73" s="460"/>
      <c r="C73" s="106">
        <v>71</v>
      </c>
      <c r="D73" s="92">
        <v>2</v>
      </c>
      <c r="E73" s="93" t="s">
        <v>13</v>
      </c>
      <c r="F73" s="93" t="s">
        <v>16</v>
      </c>
      <c r="G73" s="93">
        <v>1</v>
      </c>
      <c r="H73" s="109">
        <v>0.03</v>
      </c>
      <c r="I73" s="94">
        <v>300</v>
      </c>
      <c r="J73" s="94">
        <v>30</v>
      </c>
      <c r="K73" s="94">
        <v>10</v>
      </c>
      <c r="L73" s="204" t="s">
        <v>9</v>
      </c>
      <c r="M73" s="187">
        <v>50</v>
      </c>
      <c r="N73" s="192">
        <v>2</v>
      </c>
      <c r="O73" s="95">
        <f t="shared" si="9"/>
        <v>2</v>
      </c>
      <c r="P73" s="168"/>
      <c r="Q73" s="49" t="str">
        <f t="shared" si="6"/>
        <v>NO</v>
      </c>
      <c r="R73" s="53" t="str">
        <f t="shared" si="7"/>
        <v>missing value</v>
      </c>
      <c r="S73" s="133">
        <f t="shared" si="10"/>
        <v>-3</v>
      </c>
      <c r="T73" s="83" t="str">
        <f t="shared" si="8"/>
        <v/>
      </c>
      <c r="U73" s="22"/>
      <c r="V73" s="24"/>
    </row>
    <row r="74" spans="1:23">
      <c r="A74" s="164"/>
      <c r="B74" s="460"/>
      <c r="C74" s="106">
        <v>72</v>
      </c>
      <c r="D74" s="92">
        <v>3</v>
      </c>
      <c r="E74" s="93" t="s">
        <v>13</v>
      </c>
      <c r="F74" s="93" t="s">
        <v>16</v>
      </c>
      <c r="G74" s="93">
        <v>1</v>
      </c>
      <c r="H74" s="109">
        <v>0.03</v>
      </c>
      <c r="I74" s="94">
        <v>300</v>
      </c>
      <c r="J74" s="94">
        <v>30</v>
      </c>
      <c r="K74" s="94">
        <v>10</v>
      </c>
      <c r="L74" s="204" t="s">
        <v>9</v>
      </c>
      <c r="M74" s="187">
        <v>50</v>
      </c>
      <c r="N74" s="192">
        <v>2</v>
      </c>
      <c r="O74" s="95">
        <f t="shared" si="9"/>
        <v>2</v>
      </c>
      <c r="P74" s="168"/>
      <c r="Q74" s="49" t="str">
        <f t="shared" si="6"/>
        <v>NO</v>
      </c>
      <c r="R74" s="53" t="str">
        <f t="shared" si="7"/>
        <v>missing value</v>
      </c>
      <c r="S74" s="133">
        <f t="shared" si="10"/>
        <v>-3</v>
      </c>
      <c r="T74" s="83" t="str">
        <f t="shared" si="8"/>
        <v/>
      </c>
      <c r="U74" s="22"/>
      <c r="V74" s="24"/>
    </row>
    <row r="75" spans="1:23">
      <c r="A75" s="164"/>
      <c r="B75" s="460"/>
      <c r="C75" s="106">
        <v>73</v>
      </c>
      <c r="D75" s="92">
        <v>1</v>
      </c>
      <c r="E75" s="93" t="s">
        <v>13</v>
      </c>
      <c r="F75" s="93" t="s">
        <v>16</v>
      </c>
      <c r="G75" s="93">
        <v>2</v>
      </c>
      <c r="H75" s="113">
        <v>3.0000000000000001E-3</v>
      </c>
      <c r="I75" s="94">
        <v>300</v>
      </c>
      <c r="J75" s="94">
        <v>30</v>
      </c>
      <c r="K75" s="94">
        <v>10</v>
      </c>
      <c r="L75" s="204" t="s">
        <v>9</v>
      </c>
      <c r="M75" s="187">
        <v>50</v>
      </c>
      <c r="N75" s="192">
        <v>2</v>
      </c>
      <c r="O75" s="95">
        <f t="shared" si="9"/>
        <v>2</v>
      </c>
      <c r="P75" s="168"/>
      <c r="Q75" s="49" t="str">
        <f t="shared" si="6"/>
        <v>NO</v>
      </c>
      <c r="R75" s="53" t="str">
        <f t="shared" si="7"/>
        <v>missing value</v>
      </c>
      <c r="S75" s="133">
        <f t="shared" si="10"/>
        <v>-4</v>
      </c>
      <c r="T75" s="83" t="str">
        <f t="shared" si="8"/>
        <v/>
      </c>
      <c r="U75" s="22"/>
      <c r="V75" s="24"/>
    </row>
    <row r="76" spans="1:23">
      <c r="A76" s="164"/>
      <c r="B76" s="460"/>
      <c r="C76" s="106">
        <v>74</v>
      </c>
      <c r="D76" s="92">
        <v>2</v>
      </c>
      <c r="E76" s="93" t="s">
        <v>13</v>
      </c>
      <c r="F76" s="93" t="s">
        <v>16</v>
      </c>
      <c r="G76" s="93">
        <v>2</v>
      </c>
      <c r="H76" s="109">
        <v>3.0000000000000001E-3</v>
      </c>
      <c r="I76" s="94">
        <v>300</v>
      </c>
      <c r="J76" s="94">
        <v>30</v>
      </c>
      <c r="K76" s="94">
        <v>10</v>
      </c>
      <c r="L76" s="204" t="s">
        <v>9</v>
      </c>
      <c r="M76" s="187">
        <v>50</v>
      </c>
      <c r="N76" s="192">
        <v>2</v>
      </c>
      <c r="O76" s="95">
        <f t="shared" si="9"/>
        <v>2</v>
      </c>
      <c r="P76" s="168"/>
      <c r="Q76" s="49" t="str">
        <f t="shared" si="6"/>
        <v>NO</v>
      </c>
      <c r="R76" s="53" t="str">
        <f t="shared" si="7"/>
        <v>missing value</v>
      </c>
      <c r="S76" s="133">
        <f t="shared" si="10"/>
        <v>-4</v>
      </c>
      <c r="T76" s="83" t="str">
        <f t="shared" si="8"/>
        <v/>
      </c>
      <c r="U76" s="44"/>
      <c r="V76" s="24"/>
    </row>
    <row r="77" spans="1:23">
      <c r="A77" s="164"/>
      <c r="B77" s="460"/>
      <c r="C77" s="106">
        <v>75</v>
      </c>
      <c r="D77" s="92">
        <v>3</v>
      </c>
      <c r="E77" s="93" t="s">
        <v>13</v>
      </c>
      <c r="F77" s="93" t="s">
        <v>16</v>
      </c>
      <c r="G77" s="93">
        <v>2</v>
      </c>
      <c r="H77" s="109">
        <v>3.0000000000000001E-3</v>
      </c>
      <c r="I77" s="94">
        <v>300</v>
      </c>
      <c r="J77" s="94">
        <v>30</v>
      </c>
      <c r="K77" s="94">
        <v>10</v>
      </c>
      <c r="L77" s="204" t="s">
        <v>9</v>
      </c>
      <c r="M77" s="187">
        <v>50</v>
      </c>
      <c r="N77" s="192">
        <v>2</v>
      </c>
      <c r="O77" s="95">
        <f t="shared" si="9"/>
        <v>2</v>
      </c>
      <c r="P77" s="168"/>
      <c r="Q77" s="49" t="str">
        <f t="shared" si="6"/>
        <v>NO</v>
      </c>
      <c r="R77" s="53" t="str">
        <f t="shared" si="7"/>
        <v>missing value</v>
      </c>
      <c r="S77" s="133">
        <f t="shared" si="10"/>
        <v>-4</v>
      </c>
      <c r="T77" s="78" t="str">
        <f t="shared" si="8"/>
        <v/>
      </c>
      <c r="U77" s="74"/>
      <c r="V77" s="23"/>
      <c r="W77" s="20"/>
    </row>
    <row r="78" spans="1:23">
      <c r="A78" s="164"/>
      <c r="B78" s="460"/>
      <c r="C78" s="106">
        <v>76</v>
      </c>
      <c r="D78" s="92">
        <v>1</v>
      </c>
      <c r="E78" s="93" t="s">
        <v>13</v>
      </c>
      <c r="F78" s="93" t="s">
        <v>16</v>
      </c>
      <c r="G78" s="93">
        <v>3</v>
      </c>
      <c r="H78" s="109">
        <v>2.9999999999999997E-4</v>
      </c>
      <c r="I78" s="94">
        <v>300</v>
      </c>
      <c r="J78" s="94">
        <v>30</v>
      </c>
      <c r="K78" s="94">
        <v>10</v>
      </c>
      <c r="L78" s="204" t="s">
        <v>9</v>
      </c>
      <c r="M78" s="187">
        <v>50</v>
      </c>
      <c r="N78" s="192">
        <v>2</v>
      </c>
      <c r="O78" s="95">
        <f t="shared" si="9"/>
        <v>2</v>
      </c>
      <c r="P78" s="168"/>
      <c r="Q78" s="49" t="str">
        <f t="shared" si="6"/>
        <v>NO</v>
      </c>
      <c r="R78" s="53" t="str">
        <f t="shared" si="7"/>
        <v>missing value</v>
      </c>
      <c r="S78" s="133">
        <f t="shared" si="10"/>
        <v>-5</v>
      </c>
      <c r="T78" s="78" t="str">
        <f t="shared" si="8"/>
        <v/>
      </c>
      <c r="U78" s="74"/>
      <c r="V78" s="23"/>
      <c r="W78" s="20"/>
    </row>
    <row r="79" spans="1:23">
      <c r="A79" s="164"/>
      <c r="B79" s="460"/>
      <c r="C79" s="106">
        <v>77</v>
      </c>
      <c r="D79" s="92">
        <v>2</v>
      </c>
      <c r="E79" s="93" t="s">
        <v>13</v>
      </c>
      <c r="F79" s="93" t="s">
        <v>16</v>
      </c>
      <c r="G79" s="93">
        <v>3</v>
      </c>
      <c r="H79" s="109">
        <v>2.9999999999999997E-4</v>
      </c>
      <c r="I79" s="94">
        <v>300</v>
      </c>
      <c r="J79" s="94">
        <v>30</v>
      </c>
      <c r="K79" s="94">
        <v>10</v>
      </c>
      <c r="L79" s="204" t="s">
        <v>9</v>
      </c>
      <c r="M79" s="187">
        <v>50</v>
      </c>
      <c r="N79" s="192">
        <v>2</v>
      </c>
      <c r="O79" s="95">
        <f t="shared" si="9"/>
        <v>2</v>
      </c>
      <c r="P79" s="168"/>
      <c r="Q79" s="49" t="str">
        <f t="shared" si="6"/>
        <v>NO</v>
      </c>
      <c r="R79" s="53" t="str">
        <f t="shared" si="7"/>
        <v>missing value</v>
      </c>
      <c r="S79" s="133">
        <f t="shared" si="10"/>
        <v>-5</v>
      </c>
      <c r="T79" s="78" t="str">
        <f t="shared" si="8"/>
        <v/>
      </c>
      <c r="U79" s="74"/>
      <c r="V79" s="23"/>
      <c r="W79" s="20"/>
    </row>
    <row r="80" spans="1:23">
      <c r="A80" s="164"/>
      <c r="B80" s="460"/>
      <c r="C80" s="106">
        <v>78</v>
      </c>
      <c r="D80" s="92">
        <v>3</v>
      </c>
      <c r="E80" s="93" t="s">
        <v>13</v>
      </c>
      <c r="F80" s="93" t="s">
        <v>16</v>
      </c>
      <c r="G80" s="93">
        <v>3</v>
      </c>
      <c r="H80" s="109">
        <v>2.9999999999999997E-4</v>
      </c>
      <c r="I80" s="94">
        <v>300</v>
      </c>
      <c r="J80" s="94">
        <v>30</v>
      </c>
      <c r="K80" s="94">
        <v>10</v>
      </c>
      <c r="L80" s="204" t="s">
        <v>9</v>
      </c>
      <c r="M80" s="187">
        <v>50</v>
      </c>
      <c r="N80" s="192">
        <v>2</v>
      </c>
      <c r="O80" s="95">
        <f t="shared" si="9"/>
        <v>2</v>
      </c>
      <c r="P80" s="168"/>
      <c r="Q80" s="49" t="str">
        <f t="shared" si="6"/>
        <v>NO</v>
      </c>
      <c r="R80" s="53" t="str">
        <f t="shared" si="7"/>
        <v>missing value</v>
      </c>
      <c r="S80" s="133">
        <f t="shared" si="10"/>
        <v>-5</v>
      </c>
      <c r="T80" s="78" t="str">
        <f t="shared" si="8"/>
        <v/>
      </c>
      <c r="U80" s="74"/>
      <c r="V80" s="45"/>
      <c r="W80" s="20"/>
    </row>
    <row r="81" spans="1:23">
      <c r="A81" s="164"/>
      <c r="B81" s="460"/>
      <c r="C81" s="106">
        <v>79</v>
      </c>
      <c r="D81" s="92">
        <v>1</v>
      </c>
      <c r="E81" s="93" t="s">
        <v>13</v>
      </c>
      <c r="F81" s="93" t="s">
        <v>16</v>
      </c>
      <c r="G81" s="93">
        <v>4</v>
      </c>
      <c r="H81" s="109">
        <v>3.0000000000000001E-5</v>
      </c>
      <c r="I81" s="94">
        <v>300</v>
      </c>
      <c r="J81" s="94">
        <v>30</v>
      </c>
      <c r="K81" s="94">
        <v>10</v>
      </c>
      <c r="L81" s="204" t="s">
        <v>9</v>
      </c>
      <c r="M81" s="187">
        <v>50</v>
      </c>
      <c r="N81" s="192">
        <v>2</v>
      </c>
      <c r="O81" s="95">
        <f t="shared" si="9"/>
        <v>2</v>
      </c>
      <c r="P81" s="168"/>
      <c r="Q81" s="49" t="str">
        <f t="shared" si="6"/>
        <v>NO</v>
      </c>
      <c r="R81" s="53" t="str">
        <f t="shared" si="7"/>
        <v>missing value</v>
      </c>
      <c r="S81" s="133">
        <f t="shared" si="10"/>
        <v>-6</v>
      </c>
      <c r="T81" s="78" t="str">
        <f t="shared" si="8"/>
        <v/>
      </c>
      <c r="U81" s="74"/>
      <c r="V81" s="23"/>
      <c r="W81" s="20"/>
    </row>
    <row r="82" spans="1:23">
      <c r="A82" s="164"/>
      <c r="B82" s="460"/>
      <c r="C82" s="106">
        <v>80</v>
      </c>
      <c r="D82" s="92">
        <v>2</v>
      </c>
      <c r="E82" s="93" t="s">
        <v>13</v>
      </c>
      <c r="F82" s="93" t="s">
        <v>16</v>
      </c>
      <c r="G82" s="93">
        <v>4</v>
      </c>
      <c r="H82" s="109">
        <v>3.0000000000000001E-5</v>
      </c>
      <c r="I82" s="94">
        <v>300</v>
      </c>
      <c r="J82" s="94">
        <v>30</v>
      </c>
      <c r="K82" s="94">
        <v>10</v>
      </c>
      <c r="L82" s="204" t="s">
        <v>9</v>
      </c>
      <c r="M82" s="187">
        <v>50</v>
      </c>
      <c r="N82" s="192">
        <v>2</v>
      </c>
      <c r="O82" s="95">
        <f t="shared" si="9"/>
        <v>2</v>
      </c>
      <c r="P82" s="168"/>
      <c r="Q82" s="49" t="str">
        <f t="shared" si="6"/>
        <v>NO</v>
      </c>
      <c r="R82" s="53" t="str">
        <f t="shared" si="7"/>
        <v>missing value</v>
      </c>
      <c r="S82" s="133">
        <f t="shared" si="10"/>
        <v>-6</v>
      </c>
      <c r="T82" s="78" t="str">
        <f t="shared" si="8"/>
        <v/>
      </c>
      <c r="U82" s="74"/>
      <c r="V82" s="23"/>
      <c r="W82" s="20"/>
    </row>
    <row r="83" spans="1:23">
      <c r="A83" s="164"/>
      <c r="B83" s="460"/>
      <c r="C83" s="106">
        <v>81</v>
      </c>
      <c r="D83" s="92">
        <v>3</v>
      </c>
      <c r="E83" s="93" t="s">
        <v>13</v>
      </c>
      <c r="F83" s="93" t="s">
        <v>16</v>
      </c>
      <c r="G83" s="93">
        <v>4</v>
      </c>
      <c r="H83" s="109">
        <v>3.0000000000000001E-5</v>
      </c>
      <c r="I83" s="94">
        <v>300</v>
      </c>
      <c r="J83" s="94">
        <v>30</v>
      </c>
      <c r="K83" s="94">
        <v>10</v>
      </c>
      <c r="L83" s="204" t="s">
        <v>9</v>
      </c>
      <c r="M83" s="187">
        <v>50</v>
      </c>
      <c r="N83" s="192">
        <v>2</v>
      </c>
      <c r="O83" s="95">
        <f t="shared" si="9"/>
        <v>2</v>
      </c>
      <c r="P83" s="168"/>
      <c r="Q83" s="49" t="str">
        <f t="shared" si="6"/>
        <v>NO</v>
      </c>
      <c r="R83" s="53" t="str">
        <f t="shared" si="7"/>
        <v>missing value</v>
      </c>
      <c r="S83" s="133">
        <f t="shared" si="10"/>
        <v>-6</v>
      </c>
      <c r="T83" s="78" t="str">
        <f t="shared" si="8"/>
        <v/>
      </c>
      <c r="U83" s="74"/>
      <c r="V83" s="23"/>
      <c r="W83" s="20"/>
    </row>
    <row r="84" spans="1:23">
      <c r="A84" s="164"/>
      <c r="B84" s="460"/>
      <c r="C84" s="106">
        <v>82</v>
      </c>
      <c r="D84" s="92">
        <v>1</v>
      </c>
      <c r="E84" s="93" t="s">
        <v>13</v>
      </c>
      <c r="F84" s="93" t="s">
        <v>16</v>
      </c>
      <c r="G84" s="93">
        <v>5</v>
      </c>
      <c r="H84" s="109">
        <v>3.0000000000000001E-6</v>
      </c>
      <c r="I84" s="94">
        <v>300</v>
      </c>
      <c r="J84" s="94">
        <v>30</v>
      </c>
      <c r="K84" s="94">
        <v>10</v>
      </c>
      <c r="L84" s="204" t="s">
        <v>9</v>
      </c>
      <c r="M84" s="187">
        <v>50</v>
      </c>
      <c r="N84" s="192">
        <v>2</v>
      </c>
      <c r="O84" s="95">
        <f t="shared" si="9"/>
        <v>2</v>
      </c>
      <c r="P84" s="168"/>
      <c r="Q84" s="49" t="str">
        <f t="shared" si="6"/>
        <v>NO</v>
      </c>
      <c r="R84" s="53" t="str">
        <f t="shared" si="7"/>
        <v>missing value</v>
      </c>
      <c r="S84" s="133">
        <f t="shared" si="10"/>
        <v>-7</v>
      </c>
      <c r="T84" s="78" t="str">
        <f t="shared" si="8"/>
        <v/>
      </c>
      <c r="U84" s="74"/>
      <c r="V84" s="23"/>
      <c r="W84" s="20"/>
    </row>
    <row r="85" spans="1:23">
      <c r="A85" s="164"/>
      <c r="B85" s="460"/>
      <c r="C85" s="106">
        <v>83</v>
      </c>
      <c r="D85" s="92">
        <v>2</v>
      </c>
      <c r="E85" s="93" t="s">
        <v>13</v>
      </c>
      <c r="F85" s="93" t="s">
        <v>16</v>
      </c>
      <c r="G85" s="93">
        <v>5</v>
      </c>
      <c r="H85" s="109">
        <v>3.0000000000000001E-6</v>
      </c>
      <c r="I85" s="94">
        <v>300</v>
      </c>
      <c r="J85" s="94">
        <v>30</v>
      </c>
      <c r="K85" s="94">
        <v>10</v>
      </c>
      <c r="L85" s="204" t="s">
        <v>9</v>
      </c>
      <c r="M85" s="187">
        <v>50</v>
      </c>
      <c r="N85" s="192">
        <v>2</v>
      </c>
      <c r="O85" s="95">
        <f t="shared" si="9"/>
        <v>2</v>
      </c>
      <c r="P85" s="168"/>
      <c r="Q85" s="49" t="str">
        <f t="shared" si="6"/>
        <v>NO</v>
      </c>
      <c r="R85" s="53" t="str">
        <f t="shared" si="7"/>
        <v>missing value</v>
      </c>
      <c r="S85" s="133">
        <f t="shared" si="10"/>
        <v>-7</v>
      </c>
      <c r="T85" s="78" t="str">
        <f t="shared" si="8"/>
        <v/>
      </c>
      <c r="U85" s="74"/>
      <c r="V85" s="23"/>
      <c r="W85" s="20"/>
    </row>
    <row r="86" spans="1:23">
      <c r="A86" s="164"/>
      <c r="B86" s="460"/>
      <c r="C86" s="106">
        <v>84</v>
      </c>
      <c r="D86" s="92">
        <v>3</v>
      </c>
      <c r="E86" s="93" t="s">
        <v>13</v>
      </c>
      <c r="F86" s="93" t="s">
        <v>16</v>
      </c>
      <c r="G86" s="93">
        <v>5</v>
      </c>
      <c r="H86" s="109">
        <v>3.0000000000000001E-6</v>
      </c>
      <c r="I86" s="94">
        <v>300</v>
      </c>
      <c r="J86" s="94">
        <v>30</v>
      </c>
      <c r="K86" s="94">
        <v>10</v>
      </c>
      <c r="L86" s="204" t="s">
        <v>9</v>
      </c>
      <c r="M86" s="187">
        <v>50</v>
      </c>
      <c r="N86" s="192">
        <v>2</v>
      </c>
      <c r="O86" s="95">
        <f t="shared" si="9"/>
        <v>2</v>
      </c>
      <c r="P86" s="168"/>
      <c r="Q86" s="49" t="str">
        <f t="shared" si="6"/>
        <v>NO</v>
      </c>
      <c r="R86" s="53" t="str">
        <f t="shared" si="7"/>
        <v>missing value</v>
      </c>
      <c r="S86" s="133">
        <f t="shared" si="10"/>
        <v>-7</v>
      </c>
      <c r="T86" s="78" t="str">
        <f t="shared" si="8"/>
        <v/>
      </c>
      <c r="U86" s="74"/>
      <c r="V86" s="23"/>
      <c r="W86" s="20"/>
    </row>
    <row r="87" spans="1:23">
      <c r="A87" s="164"/>
      <c r="B87" s="460"/>
      <c r="C87" s="106">
        <v>85</v>
      </c>
      <c r="D87" s="92">
        <v>1</v>
      </c>
      <c r="E87" s="93" t="s">
        <v>13</v>
      </c>
      <c r="F87" s="93" t="s">
        <v>16</v>
      </c>
      <c r="G87" s="93">
        <v>6</v>
      </c>
      <c r="H87" s="109">
        <v>2.9999999999999999E-7</v>
      </c>
      <c r="I87" s="94">
        <v>300</v>
      </c>
      <c r="J87" s="94">
        <v>30</v>
      </c>
      <c r="K87" s="94">
        <v>10</v>
      </c>
      <c r="L87" s="204" t="s">
        <v>9</v>
      </c>
      <c r="M87" s="187">
        <v>50</v>
      </c>
      <c r="N87" s="192">
        <v>2</v>
      </c>
      <c r="O87" s="95">
        <f t="shared" si="9"/>
        <v>2</v>
      </c>
      <c r="P87" s="168"/>
      <c r="Q87" s="49" t="str">
        <f t="shared" si="6"/>
        <v>NO</v>
      </c>
      <c r="R87" s="53" t="str">
        <f t="shared" si="7"/>
        <v>missing value</v>
      </c>
      <c r="S87" s="133">
        <f t="shared" si="10"/>
        <v>-8</v>
      </c>
      <c r="T87" s="78" t="str">
        <f t="shared" si="8"/>
        <v/>
      </c>
      <c r="U87" s="74"/>
      <c r="V87" s="23"/>
      <c r="W87" s="20"/>
    </row>
    <row r="88" spans="1:23">
      <c r="A88" s="164"/>
      <c r="B88" s="460"/>
      <c r="C88" s="106">
        <v>86</v>
      </c>
      <c r="D88" s="92">
        <v>2</v>
      </c>
      <c r="E88" s="93" t="s">
        <v>13</v>
      </c>
      <c r="F88" s="93" t="s">
        <v>16</v>
      </c>
      <c r="G88" s="93">
        <v>6</v>
      </c>
      <c r="H88" s="109">
        <v>2.9999999999999999E-7</v>
      </c>
      <c r="I88" s="94">
        <v>300</v>
      </c>
      <c r="J88" s="94">
        <v>30</v>
      </c>
      <c r="K88" s="94">
        <v>10</v>
      </c>
      <c r="L88" s="204" t="s">
        <v>9</v>
      </c>
      <c r="M88" s="187">
        <v>50</v>
      </c>
      <c r="N88" s="192">
        <v>2</v>
      </c>
      <c r="O88" s="95">
        <f t="shared" si="9"/>
        <v>2</v>
      </c>
      <c r="P88" s="168"/>
      <c r="Q88" s="49" t="str">
        <f t="shared" si="6"/>
        <v>NO</v>
      </c>
      <c r="R88" s="53" t="str">
        <f t="shared" si="7"/>
        <v>missing value</v>
      </c>
      <c r="S88" s="133">
        <f t="shared" si="10"/>
        <v>-8</v>
      </c>
      <c r="T88" s="78" t="str">
        <f t="shared" si="8"/>
        <v/>
      </c>
      <c r="U88" s="74"/>
      <c r="V88" s="23"/>
      <c r="W88" s="20"/>
    </row>
    <row r="89" spans="1:23">
      <c r="A89" s="164"/>
      <c r="B89" s="460"/>
      <c r="C89" s="106">
        <v>87</v>
      </c>
      <c r="D89" s="92">
        <v>3</v>
      </c>
      <c r="E89" s="93" t="s">
        <v>13</v>
      </c>
      <c r="F89" s="93" t="s">
        <v>16</v>
      </c>
      <c r="G89" s="93">
        <v>6</v>
      </c>
      <c r="H89" s="109">
        <v>2.9999999999999999E-7</v>
      </c>
      <c r="I89" s="94">
        <v>300</v>
      </c>
      <c r="J89" s="94">
        <v>30</v>
      </c>
      <c r="K89" s="94">
        <v>10</v>
      </c>
      <c r="L89" s="204" t="s">
        <v>9</v>
      </c>
      <c r="M89" s="187">
        <v>50</v>
      </c>
      <c r="N89" s="192">
        <v>2</v>
      </c>
      <c r="O89" s="95">
        <f t="shared" si="9"/>
        <v>2</v>
      </c>
      <c r="P89" s="168"/>
      <c r="Q89" s="49" t="str">
        <f t="shared" si="6"/>
        <v>NO</v>
      </c>
      <c r="R89" s="53" t="str">
        <f t="shared" si="7"/>
        <v>missing value</v>
      </c>
      <c r="S89" s="133">
        <f t="shared" si="10"/>
        <v>-8</v>
      </c>
      <c r="T89" s="78" t="str">
        <f t="shared" si="8"/>
        <v/>
      </c>
      <c r="U89" s="74"/>
      <c r="V89" s="23"/>
      <c r="W89" s="20"/>
    </row>
    <row r="90" spans="1:23">
      <c r="A90" s="164"/>
      <c r="B90" s="460"/>
      <c r="C90" s="106">
        <v>88</v>
      </c>
      <c r="D90" s="92">
        <v>1</v>
      </c>
      <c r="E90" s="93" t="s">
        <v>13</v>
      </c>
      <c r="F90" s="93" t="s">
        <v>16</v>
      </c>
      <c r="G90" s="93">
        <v>7</v>
      </c>
      <c r="H90" s="109">
        <v>2.9999999999999997E-8</v>
      </c>
      <c r="I90" s="94">
        <v>300</v>
      </c>
      <c r="J90" s="94">
        <v>30</v>
      </c>
      <c r="K90" s="94">
        <v>10</v>
      </c>
      <c r="L90" s="204" t="s">
        <v>9</v>
      </c>
      <c r="M90" s="187">
        <v>50</v>
      </c>
      <c r="N90" s="192">
        <v>2</v>
      </c>
      <c r="O90" s="95">
        <f t="shared" si="9"/>
        <v>2</v>
      </c>
      <c r="P90" s="168"/>
      <c r="Q90" s="49" t="str">
        <f t="shared" si="6"/>
        <v>NO</v>
      </c>
      <c r="R90" s="53" t="str">
        <f t="shared" si="7"/>
        <v>missing value</v>
      </c>
      <c r="S90" s="133">
        <f t="shared" si="10"/>
        <v>-9</v>
      </c>
      <c r="T90" s="78" t="str">
        <f t="shared" si="8"/>
        <v/>
      </c>
      <c r="U90" s="74"/>
      <c r="V90" s="23"/>
      <c r="W90" s="20"/>
    </row>
    <row r="91" spans="1:23">
      <c r="A91" s="164"/>
      <c r="B91" s="460"/>
      <c r="C91" s="106">
        <v>89</v>
      </c>
      <c r="D91" s="92">
        <v>2</v>
      </c>
      <c r="E91" s="93" t="s">
        <v>13</v>
      </c>
      <c r="F91" s="93" t="s">
        <v>16</v>
      </c>
      <c r="G91" s="93">
        <v>7</v>
      </c>
      <c r="H91" s="109">
        <v>2.9999999999999997E-8</v>
      </c>
      <c r="I91" s="94">
        <v>300</v>
      </c>
      <c r="J91" s="94">
        <v>30</v>
      </c>
      <c r="K91" s="94">
        <v>10</v>
      </c>
      <c r="L91" s="204" t="s">
        <v>9</v>
      </c>
      <c r="M91" s="187">
        <v>50</v>
      </c>
      <c r="N91" s="192">
        <v>2</v>
      </c>
      <c r="O91" s="95">
        <f t="shared" si="9"/>
        <v>2</v>
      </c>
      <c r="P91" s="168"/>
      <c r="Q91" s="49" t="str">
        <f t="shared" si="6"/>
        <v>NO</v>
      </c>
      <c r="R91" s="53" t="str">
        <f t="shared" si="7"/>
        <v>missing value</v>
      </c>
      <c r="S91" s="133">
        <f t="shared" si="10"/>
        <v>-9</v>
      </c>
      <c r="T91" s="78" t="str">
        <f t="shared" si="8"/>
        <v/>
      </c>
      <c r="U91" s="74"/>
      <c r="V91" s="23"/>
      <c r="W91" s="20"/>
    </row>
    <row r="92" spans="1:23">
      <c r="A92" s="164"/>
      <c r="B92" s="460"/>
      <c r="C92" s="106">
        <v>90</v>
      </c>
      <c r="D92" s="92">
        <v>3</v>
      </c>
      <c r="E92" s="93" t="s">
        <v>13</v>
      </c>
      <c r="F92" s="93" t="s">
        <v>16</v>
      </c>
      <c r="G92" s="93">
        <v>7</v>
      </c>
      <c r="H92" s="109">
        <v>2.9999999999999997E-8</v>
      </c>
      <c r="I92" s="94">
        <v>300</v>
      </c>
      <c r="J92" s="94">
        <v>30</v>
      </c>
      <c r="K92" s="94">
        <v>10</v>
      </c>
      <c r="L92" s="204" t="s">
        <v>9</v>
      </c>
      <c r="M92" s="187">
        <v>50</v>
      </c>
      <c r="N92" s="192">
        <v>2</v>
      </c>
      <c r="O92" s="95">
        <f t="shared" si="9"/>
        <v>2</v>
      </c>
      <c r="P92" s="168"/>
      <c r="Q92" s="49" t="str">
        <f t="shared" si="6"/>
        <v>NO</v>
      </c>
      <c r="R92" s="53" t="str">
        <f t="shared" si="7"/>
        <v>missing value</v>
      </c>
      <c r="S92" s="133">
        <f t="shared" si="10"/>
        <v>-9</v>
      </c>
      <c r="T92" s="78" t="str">
        <f t="shared" si="8"/>
        <v/>
      </c>
      <c r="U92" s="74"/>
      <c r="V92" s="23"/>
      <c r="W92" s="20"/>
    </row>
    <row r="93" spans="1:23">
      <c r="A93" s="164"/>
      <c r="B93" s="460"/>
      <c r="C93" s="106">
        <v>91</v>
      </c>
      <c r="D93" s="92">
        <v>1</v>
      </c>
      <c r="E93" s="93" t="s">
        <v>13</v>
      </c>
      <c r="F93" s="93" t="s">
        <v>16</v>
      </c>
      <c r="G93" s="93">
        <v>8</v>
      </c>
      <c r="H93" s="109">
        <v>3E-9</v>
      </c>
      <c r="I93" s="94">
        <v>300</v>
      </c>
      <c r="J93" s="94">
        <v>30</v>
      </c>
      <c r="K93" s="94">
        <v>10</v>
      </c>
      <c r="L93" s="204" t="s">
        <v>9</v>
      </c>
      <c r="M93" s="187">
        <v>50</v>
      </c>
      <c r="N93" s="192">
        <v>2</v>
      </c>
      <c r="O93" s="95">
        <f t="shared" si="9"/>
        <v>2</v>
      </c>
      <c r="P93" s="168"/>
      <c r="Q93" s="49" t="str">
        <f t="shared" si="6"/>
        <v>NO</v>
      </c>
      <c r="R93" s="53" t="str">
        <f t="shared" si="7"/>
        <v>missing value</v>
      </c>
      <c r="S93" s="133">
        <f t="shared" si="10"/>
        <v>-10</v>
      </c>
      <c r="T93" s="78" t="str">
        <f t="shared" si="8"/>
        <v/>
      </c>
      <c r="U93" s="74"/>
      <c r="V93" s="23"/>
      <c r="W93" s="20"/>
    </row>
    <row r="94" spans="1:23">
      <c r="A94" s="164"/>
      <c r="B94" s="460"/>
      <c r="C94" s="106">
        <v>92</v>
      </c>
      <c r="D94" s="92">
        <v>2</v>
      </c>
      <c r="E94" s="93" t="s">
        <v>13</v>
      </c>
      <c r="F94" s="93" t="s">
        <v>16</v>
      </c>
      <c r="G94" s="93">
        <v>8</v>
      </c>
      <c r="H94" s="109">
        <v>3E-9</v>
      </c>
      <c r="I94" s="94">
        <v>300</v>
      </c>
      <c r="J94" s="94">
        <v>30</v>
      </c>
      <c r="K94" s="94">
        <v>10</v>
      </c>
      <c r="L94" s="204" t="s">
        <v>9</v>
      </c>
      <c r="M94" s="187">
        <v>50</v>
      </c>
      <c r="N94" s="192">
        <v>2</v>
      </c>
      <c r="O94" s="95">
        <f t="shared" si="9"/>
        <v>2</v>
      </c>
      <c r="P94" s="168"/>
      <c r="Q94" s="49" t="str">
        <f t="shared" si="6"/>
        <v>NO</v>
      </c>
      <c r="R94" s="53" t="str">
        <f t="shared" si="7"/>
        <v>missing value</v>
      </c>
      <c r="S94" s="133">
        <f t="shared" si="10"/>
        <v>-10</v>
      </c>
      <c r="T94" s="78" t="str">
        <f t="shared" si="8"/>
        <v/>
      </c>
      <c r="U94" s="74"/>
      <c r="V94" s="23"/>
      <c r="W94" s="20"/>
    </row>
    <row r="95" spans="1:23" ht="13.5" thickBot="1">
      <c r="A95" s="165"/>
      <c r="B95" s="461"/>
      <c r="C95" s="107">
        <v>93</v>
      </c>
      <c r="D95" s="97">
        <v>3</v>
      </c>
      <c r="E95" s="98" t="s">
        <v>13</v>
      </c>
      <c r="F95" s="98" t="s">
        <v>16</v>
      </c>
      <c r="G95" s="98">
        <v>8</v>
      </c>
      <c r="H95" s="116">
        <v>3E-9</v>
      </c>
      <c r="I95" s="99">
        <v>300</v>
      </c>
      <c r="J95" s="99">
        <v>30</v>
      </c>
      <c r="K95" s="99">
        <v>10</v>
      </c>
      <c r="L95" s="208" t="s">
        <v>9</v>
      </c>
      <c r="M95" s="188">
        <v>50</v>
      </c>
      <c r="N95" s="193">
        <v>2</v>
      </c>
      <c r="O95" s="100">
        <f t="shared" si="9"/>
        <v>2</v>
      </c>
      <c r="P95" s="169"/>
      <c r="Q95" s="51" t="str">
        <f t="shared" si="6"/>
        <v>NO</v>
      </c>
      <c r="R95" s="52" t="str">
        <f t="shared" si="7"/>
        <v>missing value</v>
      </c>
      <c r="S95" s="134">
        <f t="shared" si="10"/>
        <v>-10</v>
      </c>
      <c r="T95" s="79" t="str">
        <f t="shared" si="8"/>
        <v/>
      </c>
      <c r="U95" s="74"/>
      <c r="V95" s="23"/>
      <c r="W95" s="20"/>
    </row>
    <row r="96" spans="1:23">
      <c r="A96" s="163"/>
      <c r="B96" s="459"/>
      <c r="C96" s="105">
        <v>94</v>
      </c>
      <c r="D96" s="87">
        <v>1</v>
      </c>
      <c r="E96" s="88" t="s">
        <v>14</v>
      </c>
      <c r="F96" s="88" t="s">
        <v>17</v>
      </c>
      <c r="G96" s="88">
        <v>1</v>
      </c>
      <c r="H96" s="108">
        <v>0.03</v>
      </c>
      <c r="I96" s="89">
        <v>300</v>
      </c>
      <c r="J96" s="89">
        <v>30</v>
      </c>
      <c r="K96" s="89">
        <v>10</v>
      </c>
      <c r="L96" s="203" t="s">
        <v>9</v>
      </c>
      <c r="M96" s="186">
        <v>50</v>
      </c>
      <c r="N96" s="194">
        <v>2</v>
      </c>
      <c r="O96" s="90">
        <f t="shared" si="9"/>
        <v>2</v>
      </c>
      <c r="P96" s="167"/>
      <c r="Q96" s="47" t="str">
        <f t="shared" si="6"/>
        <v>NO</v>
      </c>
      <c r="R96" s="48" t="str">
        <f t="shared" si="7"/>
        <v>missing value</v>
      </c>
      <c r="S96" s="132">
        <f t="shared" si="10"/>
        <v>-3</v>
      </c>
      <c r="T96" s="77" t="str">
        <f t="shared" si="8"/>
        <v/>
      </c>
      <c r="U96" s="74"/>
      <c r="V96" s="23"/>
      <c r="W96" s="20"/>
    </row>
    <row r="97" spans="1:23">
      <c r="A97" s="164"/>
      <c r="B97" s="460"/>
      <c r="C97" s="106">
        <v>95</v>
      </c>
      <c r="D97" s="92">
        <v>2</v>
      </c>
      <c r="E97" s="93" t="s">
        <v>14</v>
      </c>
      <c r="F97" s="93" t="s">
        <v>17</v>
      </c>
      <c r="G97" s="93">
        <v>1</v>
      </c>
      <c r="H97" s="109">
        <v>0.03</v>
      </c>
      <c r="I97" s="94">
        <v>300</v>
      </c>
      <c r="J97" s="94">
        <v>30</v>
      </c>
      <c r="K97" s="94">
        <v>10</v>
      </c>
      <c r="L97" s="204" t="s">
        <v>9</v>
      </c>
      <c r="M97" s="187">
        <v>50</v>
      </c>
      <c r="N97" s="192">
        <v>2</v>
      </c>
      <c r="O97" s="95">
        <f t="shared" si="9"/>
        <v>2</v>
      </c>
      <c r="P97" s="168"/>
      <c r="Q97" s="49" t="str">
        <f t="shared" si="6"/>
        <v>NO</v>
      </c>
      <c r="R97" s="53" t="str">
        <f t="shared" si="7"/>
        <v>missing value</v>
      </c>
      <c r="S97" s="133">
        <f t="shared" si="10"/>
        <v>-3</v>
      </c>
      <c r="T97" s="78" t="str">
        <f t="shared" si="8"/>
        <v/>
      </c>
      <c r="U97" s="74"/>
      <c r="V97" s="23"/>
      <c r="W97" s="20"/>
    </row>
    <row r="98" spans="1:23">
      <c r="A98" s="164"/>
      <c r="B98" s="460"/>
      <c r="C98" s="106">
        <v>96</v>
      </c>
      <c r="D98" s="92">
        <v>3</v>
      </c>
      <c r="E98" s="93" t="s">
        <v>14</v>
      </c>
      <c r="F98" s="93" t="s">
        <v>17</v>
      </c>
      <c r="G98" s="93">
        <v>1</v>
      </c>
      <c r="H98" s="109">
        <v>0.03</v>
      </c>
      <c r="I98" s="94">
        <v>300</v>
      </c>
      <c r="J98" s="94">
        <v>30</v>
      </c>
      <c r="K98" s="94">
        <v>10</v>
      </c>
      <c r="L98" s="204" t="s">
        <v>9</v>
      </c>
      <c r="M98" s="187">
        <v>50</v>
      </c>
      <c r="N98" s="192">
        <v>2</v>
      </c>
      <c r="O98" s="95">
        <f t="shared" si="9"/>
        <v>2</v>
      </c>
      <c r="P98" s="168"/>
      <c r="Q98" s="49" t="str">
        <f t="shared" si="6"/>
        <v>NO</v>
      </c>
      <c r="R98" s="53" t="str">
        <f t="shared" si="7"/>
        <v>missing value</v>
      </c>
      <c r="S98" s="133">
        <f t="shared" si="10"/>
        <v>-3</v>
      </c>
      <c r="T98" s="78" t="str">
        <f t="shared" si="8"/>
        <v/>
      </c>
      <c r="U98" s="74"/>
      <c r="V98" s="23"/>
      <c r="W98" s="20"/>
    </row>
    <row r="99" spans="1:23">
      <c r="A99" s="164"/>
      <c r="B99" s="460"/>
      <c r="C99" s="106">
        <v>97</v>
      </c>
      <c r="D99" s="92">
        <v>1</v>
      </c>
      <c r="E99" s="93" t="s">
        <v>14</v>
      </c>
      <c r="F99" s="93" t="s">
        <v>17</v>
      </c>
      <c r="G99" s="93">
        <v>2</v>
      </c>
      <c r="H99" s="113">
        <v>3.0000000000000001E-3</v>
      </c>
      <c r="I99" s="94">
        <v>300</v>
      </c>
      <c r="J99" s="94">
        <v>30</v>
      </c>
      <c r="K99" s="94">
        <v>10</v>
      </c>
      <c r="L99" s="204" t="s">
        <v>9</v>
      </c>
      <c r="M99" s="187">
        <v>50</v>
      </c>
      <c r="N99" s="192">
        <v>2</v>
      </c>
      <c r="O99" s="95">
        <f t="shared" si="9"/>
        <v>2</v>
      </c>
      <c r="P99" s="168"/>
      <c r="Q99" s="49" t="str">
        <f t="shared" si="6"/>
        <v>NO</v>
      </c>
      <c r="R99" s="53" t="str">
        <f t="shared" si="7"/>
        <v>missing value</v>
      </c>
      <c r="S99" s="133">
        <f t="shared" si="10"/>
        <v>-4</v>
      </c>
      <c r="T99" s="78" t="str">
        <f t="shared" ref="T99:T125" si="11">IF(Q99&lt;&gt;"NO",(N99/O99)*P99,"")</f>
        <v/>
      </c>
      <c r="U99" s="74"/>
      <c r="V99" s="23"/>
      <c r="W99" s="20"/>
    </row>
    <row r="100" spans="1:23">
      <c r="A100" s="164"/>
      <c r="B100" s="460"/>
      <c r="C100" s="106">
        <v>98</v>
      </c>
      <c r="D100" s="92">
        <v>2</v>
      </c>
      <c r="E100" s="93" t="s">
        <v>14</v>
      </c>
      <c r="F100" s="93" t="s">
        <v>17</v>
      </c>
      <c r="G100" s="93">
        <v>2</v>
      </c>
      <c r="H100" s="109">
        <v>3.0000000000000001E-3</v>
      </c>
      <c r="I100" s="94">
        <v>300</v>
      </c>
      <c r="J100" s="94">
        <v>30</v>
      </c>
      <c r="K100" s="94">
        <v>10</v>
      </c>
      <c r="L100" s="204" t="s">
        <v>9</v>
      </c>
      <c r="M100" s="187">
        <v>50</v>
      </c>
      <c r="N100" s="192">
        <v>2</v>
      </c>
      <c r="O100" s="95">
        <f t="shared" si="9"/>
        <v>2</v>
      </c>
      <c r="P100" s="168"/>
      <c r="Q100" s="49" t="str">
        <f t="shared" si="6"/>
        <v>NO</v>
      </c>
      <c r="R100" s="53" t="str">
        <f t="shared" si="7"/>
        <v>missing value</v>
      </c>
      <c r="S100" s="133">
        <f t="shared" si="10"/>
        <v>-4</v>
      </c>
      <c r="T100" s="78" t="str">
        <f t="shared" si="11"/>
        <v/>
      </c>
      <c r="U100" s="74"/>
      <c r="V100" s="23"/>
      <c r="W100" s="20"/>
    </row>
    <row r="101" spans="1:23">
      <c r="A101" s="164"/>
      <c r="B101" s="460"/>
      <c r="C101" s="106">
        <v>99</v>
      </c>
      <c r="D101" s="92">
        <v>3</v>
      </c>
      <c r="E101" s="93" t="s">
        <v>14</v>
      </c>
      <c r="F101" s="93" t="s">
        <v>17</v>
      </c>
      <c r="G101" s="93">
        <v>2</v>
      </c>
      <c r="H101" s="109">
        <v>3.0000000000000001E-3</v>
      </c>
      <c r="I101" s="94">
        <v>300</v>
      </c>
      <c r="J101" s="94">
        <v>30</v>
      </c>
      <c r="K101" s="94">
        <v>10</v>
      </c>
      <c r="L101" s="204" t="s">
        <v>9</v>
      </c>
      <c r="M101" s="187">
        <v>50</v>
      </c>
      <c r="N101" s="192">
        <v>2</v>
      </c>
      <c r="O101" s="95">
        <f t="shared" si="9"/>
        <v>2</v>
      </c>
      <c r="P101" s="168"/>
      <c r="Q101" s="49" t="str">
        <f t="shared" si="6"/>
        <v>NO</v>
      </c>
      <c r="R101" s="53" t="str">
        <f t="shared" si="7"/>
        <v>missing value</v>
      </c>
      <c r="S101" s="133">
        <f t="shared" si="10"/>
        <v>-4</v>
      </c>
      <c r="T101" s="78" t="str">
        <f t="shared" si="11"/>
        <v/>
      </c>
      <c r="U101" s="74"/>
      <c r="V101" s="23"/>
      <c r="W101" s="20"/>
    </row>
    <row r="102" spans="1:23">
      <c r="A102" s="164"/>
      <c r="B102" s="460"/>
      <c r="C102" s="106">
        <v>100</v>
      </c>
      <c r="D102" s="92">
        <v>1</v>
      </c>
      <c r="E102" s="93" t="s">
        <v>14</v>
      </c>
      <c r="F102" s="93" t="s">
        <v>17</v>
      </c>
      <c r="G102" s="93">
        <v>3</v>
      </c>
      <c r="H102" s="109">
        <v>2.9999999999999997E-4</v>
      </c>
      <c r="I102" s="94">
        <v>300</v>
      </c>
      <c r="J102" s="94">
        <v>30</v>
      </c>
      <c r="K102" s="94">
        <v>10</v>
      </c>
      <c r="L102" s="204" t="s">
        <v>9</v>
      </c>
      <c r="M102" s="187">
        <v>50</v>
      </c>
      <c r="N102" s="192">
        <v>2</v>
      </c>
      <c r="O102" s="95">
        <f t="shared" si="9"/>
        <v>2</v>
      </c>
      <c r="P102" s="168"/>
      <c r="Q102" s="49" t="str">
        <f t="shared" si="6"/>
        <v>NO</v>
      </c>
      <c r="R102" s="53" t="str">
        <f t="shared" si="7"/>
        <v>missing value</v>
      </c>
      <c r="S102" s="133">
        <f t="shared" si="10"/>
        <v>-5</v>
      </c>
      <c r="T102" s="78" t="str">
        <f t="shared" si="11"/>
        <v/>
      </c>
      <c r="U102" s="74"/>
      <c r="V102" s="23"/>
      <c r="W102" s="20"/>
    </row>
    <row r="103" spans="1:23">
      <c r="A103" s="164"/>
      <c r="B103" s="460"/>
      <c r="C103" s="106">
        <v>101</v>
      </c>
      <c r="D103" s="92">
        <v>2</v>
      </c>
      <c r="E103" s="93" t="s">
        <v>14</v>
      </c>
      <c r="F103" s="93" t="s">
        <v>17</v>
      </c>
      <c r="G103" s="93">
        <v>3</v>
      </c>
      <c r="H103" s="109">
        <v>2.9999999999999997E-4</v>
      </c>
      <c r="I103" s="94">
        <v>300</v>
      </c>
      <c r="J103" s="94">
        <v>30</v>
      </c>
      <c r="K103" s="94">
        <v>10</v>
      </c>
      <c r="L103" s="204" t="s">
        <v>9</v>
      </c>
      <c r="M103" s="187">
        <v>50</v>
      </c>
      <c r="N103" s="192">
        <v>2</v>
      </c>
      <c r="O103" s="95">
        <f t="shared" si="9"/>
        <v>2</v>
      </c>
      <c r="P103" s="168"/>
      <c r="Q103" s="49" t="str">
        <f t="shared" si="6"/>
        <v>NO</v>
      </c>
      <c r="R103" s="53" t="str">
        <f t="shared" si="7"/>
        <v>missing value</v>
      </c>
      <c r="S103" s="133">
        <f t="shared" si="10"/>
        <v>-5</v>
      </c>
      <c r="T103" s="78" t="str">
        <f t="shared" si="11"/>
        <v/>
      </c>
      <c r="U103" s="74"/>
      <c r="V103" s="23"/>
      <c r="W103" s="20"/>
    </row>
    <row r="104" spans="1:23">
      <c r="A104" s="164"/>
      <c r="B104" s="460"/>
      <c r="C104" s="106">
        <v>102</v>
      </c>
      <c r="D104" s="92">
        <v>3</v>
      </c>
      <c r="E104" s="93" t="s">
        <v>14</v>
      </c>
      <c r="F104" s="93" t="s">
        <v>17</v>
      </c>
      <c r="G104" s="93">
        <v>3</v>
      </c>
      <c r="H104" s="109">
        <v>2.9999999999999997E-4</v>
      </c>
      <c r="I104" s="94">
        <v>300</v>
      </c>
      <c r="J104" s="94">
        <v>30</v>
      </c>
      <c r="K104" s="94">
        <v>10</v>
      </c>
      <c r="L104" s="204" t="s">
        <v>9</v>
      </c>
      <c r="M104" s="187">
        <v>50</v>
      </c>
      <c r="N104" s="192">
        <v>2</v>
      </c>
      <c r="O104" s="95">
        <f t="shared" si="9"/>
        <v>2</v>
      </c>
      <c r="P104" s="168"/>
      <c r="Q104" s="49" t="str">
        <f t="shared" si="6"/>
        <v>NO</v>
      </c>
      <c r="R104" s="53" t="str">
        <f t="shared" si="7"/>
        <v>missing value</v>
      </c>
      <c r="S104" s="133">
        <f t="shared" si="10"/>
        <v>-5</v>
      </c>
      <c r="T104" s="78" t="str">
        <f t="shared" si="11"/>
        <v/>
      </c>
      <c r="U104" s="74"/>
      <c r="V104" s="23"/>
      <c r="W104" s="20"/>
    </row>
    <row r="105" spans="1:23">
      <c r="A105" s="164"/>
      <c r="B105" s="460"/>
      <c r="C105" s="106">
        <v>103</v>
      </c>
      <c r="D105" s="92">
        <v>1</v>
      </c>
      <c r="E105" s="93" t="s">
        <v>14</v>
      </c>
      <c r="F105" s="93" t="s">
        <v>17</v>
      </c>
      <c r="G105" s="93">
        <v>4</v>
      </c>
      <c r="H105" s="109">
        <v>3.0000000000000001E-5</v>
      </c>
      <c r="I105" s="94">
        <v>300</v>
      </c>
      <c r="J105" s="94">
        <v>30</v>
      </c>
      <c r="K105" s="94">
        <v>10</v>
      </c>
      <c r="L105" s="204" t="s">
        <v>9</v>
      </c>
      <c r="M105" s="187">
        <v>50</v>
      </c>
      <c r="N105" s="192">
        <v>2</v>
      </c>
      <c r="O105" s="95">
        <f t="shared" si="9"/>
        <v>2</v>
      </c>
      <c r="P105" s="168"/>
      <c r="Q105" s="49" t="str">
        <f t="shared" ref="Q105:Q131" si="12">IF(R105&lt;&gt;"","NO","yes")</f>
        <v>NO</v>
      </c>
      <c r="R105" s="53" t="str">
        <f t="shared" ref="R105:R130" si="13">IF(ISNUMBER(P105)=FALSE,"missing value","")</f>
        <v>missing value</v>
      </c>
      <c r="S105" s="133">
        <f t="shared" si="10"/>
        <v>-6</v>
      </c>
      <c r="T105" s="78" t="str">
        <f t="shared" si="11"/>
        <v/>
      </c>
      <c r="U105" s="74"/>
      <c r="V105" s="23"/>
      <c r="W105" s="20"/>
    </row>
    <row r="106" spans="1:23">
      <c r="A106" s="164"/>
      <c r="B106" s="460"/>
      <c r="C106" s="106">
        <v>104</v>
      </c>
      <c r="D106" s="92">
        <v>2</v>
      </c>
      <c r="E106" s="93" t="s">
        <v>14</v>
      </c>
      <c r="F106" s="93" t="s">
        <v>17</v>
      </c>
      <c r="G106" s="93">
        <v>4</v>
      </c>
      <c r="H106" s="109">
        <v>3.0000000000000001E-5</v>
      </c>
      <c r="I106" s="94">
        <v>300</v>
      </c>
      <c r="J106" s="94">
        <v>30</v>
      </c>
      <c r="K106" s="94">
        <v>10</v>
      </c>
      <c r="L106" s="204" t="s">
        <v>9</v>
      </c>
      <c r="M106" s="187">
        <v>50</v>
      </c>
      <c r="N106" s="192">
        <v>2</v>
      </c>
      <c r="O106" s="95">
        <f t="shared" si="9"/>
        <v>2</v>
      </c>
      <c r="P106" s="168"/>
      <c r="Q106" s="49" t="str">
        <f t="shared" si="12"/>
        <v>NO</v>
      </c>
      <c r="R106" s="53" t="str">
        <f t="shared" si="13"/>
        <v>missing value</v>
      </c>
      <c r="S106" s="133">
        <f t="shared" si="10"/>
        <v>-6</v>
      </c>
      <c r="T106" s="78" t="str">
        <f t="shared" si="11"/>
        <v/>
      </c>
      <c r="U106" s="74"/>
      <c r="V106" s="23"/>
      <c r="W106" s="20"/>
    </row>
    <row r="107" spans="1:23">
      <c r="A107" s="164"/>
      <c r="B107" s="460"/>
      <c r="C107" s="106">
        <v>105</v>
      </c>
      <c r="D107" s="92">
        <v>3</v>
      </c>
      <c r="E107" s="93" t="s">
        <v>14</v>
      </c>
      <c r="F107" s="93" t="s">
        <v>17</v>
      </c>
      <c r="G107" s="93">
        <v>4</v>
      </c>
      <c r="H107" s="109">
        <v>3.0000000000000001E-5</v>
      </c>
      <c r="I107" s="94">
        <v>300</v>
      </c>
      <c r="J107" s="94">
        <v>30</v>
      </c>
      <c r="K107" s="94">
        <v>10</v>
      </c>
      <c r="L107" s="204" t="s">
        <v>9</v>
      </c>
      <c r="M107" s="187">
        <v>50</v>
      </c>
      <c r="N107" s="192">
        <v>2</v>
      </c>
      <c r="O107" s="95">
        <f t="shared" si="9"/>
        <v>2</v>
      </c>
      <c r="P107" s="168"/>
      <c r="Q107" s="49" t="str">
        <f t="shared" si="12"/>
        <v>NO</v>
      </c>
      <c r="R107" s="53" t="str">
        <f t="shared" si="13"/>
        <v>missing value</v>
      </c>
      <c r="S107" s="133">
        <f t="shared" si="10"/>
        <v>-6</v>
      </c>
      <c r="T107" s="78" t="str">
        <f t="shared" si="11"/>
        <v/>
      </c>
      <c r="U107" s="74"/>
      <c r="V107" s="23"/>
      <c r="W107" s="20"/>
    </row>
    <row r="108" spans="1:23">
      <c r="A108" s="164"/>
      <c r="B108" s="460"/>
      <c r="C108" s="106">
        <v>106</v>
      </c>
      <c r="D108" s="92">
        <v>1</v>
      </c>
      <c r="E108" s="93" t="s">
        <v>14</v>
      </c>
      <c r="F108" s="93" t="s">
        <v>17</v>
      </c>
      <c r="G108" s="93">
        <v>5</v>
      </c>
      <c r="H108" s="109">
        <v>3.0000000000000001E-6</v>
      </c>
      <c r="I108" s="94">
        <v>300</v>
      </c>
      <c r="J108" s="94">
        <v>30</v>
      </c>
      <c r="K108" s="94">
        <v>10</v>
      </c>
      <c r="L108" s="204" t="s">
        <v>9</v>
      </c>
      <c r="M108" s="187">
        <v>50</v>
      </c>
      <c r="N108" s="192">
        <v>2</v>
      </c>
      <c r="O108" s="95">
        <f t="shared" si="9"/>
        <v>2</v>
      </c>
      <c r="P108" s="168"/>
      <c r="Q108" s="49" t="str">
        <f t="shared" si="12"/>
        <v>NO</v>
      </c>
      <c r="R108" s="53" t="str">
        <f t="shared" si="13"/>
        <v>missing value</v>
      </c>
      <c r="S108" s="133">
        <f t="shared" si="10"/>
        <v>-7</v>
      </c>
      <c r="T108" s="78" t="str">
        <f t="shared" si="11"/>
        <v/>
      </c>
      <c r="U108" s="74"/>
      <c r="V108" s="23"/>
      <c r="W108" s="20"/>
    </row>
    <row r="109" spans="1:23">
      <c r="A109" s="164"/>
      <c r="B109" s="460"/>
      <c r="C109" s="106">
        <v>107</v>
      </c>
      <c r="D109" s="92">
        <v>2</v>
      </c>
      <c r="E109" s="93" t="s">
        <v>14</v>
      </c>
      <c r="F109" s="93" t="s">
        <v>17</v>
      </c>
      <c r="G109" s="93">
        <v>5</v>
      </c>
      <c r="H109" s="109">
        <v>3.0000000000000001E-6</v>
      </c>
      <c r="I109" s="94">
        <v>300</v>
      </c>
      <c r="J109" s="94">
        <v>30</v>
      </c>
      <c r="K109" s="94">
        <v>10</v>
      </c>
      <c r="L109" s="204" t="s">
        <v>9</v>
      </c>
      <c r="M109" s="187">
        <v>50</v>
      </c>
      <c r="N109" s="192">
        <v>2</v>
      </c>
      <c r="O109" s="95">
        <f t="shared" si="9"/>
        <v>2</v>
      </c>
      <c r="P109" s="168"/>
      <c r="Q109" s="49" t="str">
        <f t="shared" si="12"/>
        <v>NO</v>
      </c>
      <c r="R109" s="53" t="str">
        <f t="shared" si="13"/>
        <v>missing value</v>
      </c>
      <c r="S109" s="133">
        <f t="shared" si="10"/>
        <v>-7</v>
      </c>
      <c r="T109" s="78" t="str">
        <f t="shared" si="11"/>
        <v/>
      </c>
      <c r="U109" s="74"/>
      <c r="V109" s="23"/>
      <c r="W109" s="20"/>
    </row>
    <row r="110" spans="1:23">
      <c r="A110" s="164"/>
      <c r="B110" s="460"/>
      <c r="C110" s="106">
        <v>108</v>
      </c>
      <c r="D110" s="92">
        <v>3</v>
      </c>
      <c r="E110" s="93" t="s">
        <v>14</v>
      </c>
      <c r="F110" s="93" t="s">
        <v>17</v>
      </c>
      <c r="G110" s="93">
        <v>5</v>
      </c>
      <c r="H110" s="109">
        <v>3.0000000000000001E-6</v>
      </c>
      <c r="I110" s="94">
        <v>300</v>
      </c>
      <c r="J110" s="94">
        <v>30</v>
      </c>
      <c r="K110" s="94">
        <v>10</v>
      </c>
      <c r="L110" s="204" t="s">
        <v>9</v>
      </c>
      <c r="M110" s="187">
        <v>50</v>
      </c>
      <c r="N110" s="192">
        <v>2</v>
      </c>
      <c r="O110" s="95">
        <f t="shared" si="9"/>
        <v>2</v>
      </c>
      <c r="P110" s="168"/>
      <c r="Q110" s="49" t="str">
        <f t="shared" si="12"/>
        <v>NO</v>
      </c>
      <c r="R110" s="53" t="str">
        <f t="shared" si="13"/>
        <v>missing value</v>
      </c>
      <c r="S110" s="133">
        <f t="shared" si="10"/>
        <v>-7</v>
      </c>
      <c r="T110" s="78" t="str">
        <f t="shared" si="11"/>
        <v/>
      </c>
      <c r="U110" s="74"/>
      <c r="V110" s="23"/>
      <c r="W110" s="20"/>
    </row>
    <row r="111" spans="1:23">
      <c r="A111" s="164"/>
      <c r="B111" s="460"/>
      <c r="C111" s="106">
        <v>109</v>
      </c>
      <c r="D111" s="92">
        <v>1</v>
      </c>
      <c r="E111" s="93" t="s">
        <v>14</v>
      </c>
      <c r="F111" s="93" t="s">
        <v>17</v>
      </c>
      <c r="G111" s="93">
        <v>6</v>
      </c>
      <c r="H111" s="109">
        <v>2.9999999999999999E-7</v>
      </c>
      <c r="I111" s="94">
        <v>300</v>
      </c>
      <c r="J111" s="94">
        <v>30</v>
      </c>
      <c r="K111" s="94">
        <v>10</v>
      </c>
      <c r="L111" s="204" t="s">
        <v>9</v>
      </c>
      <c r="M111" s="187">
        <v>50</v>
      </c>
      <c r="N111" s="192">
        <v>2</v>
      </c>
      <c r="O111" s="95">
        <f t="shared" si="9"/>
        <v>2</v>
      </c>
      <c r="P111" s="168"/>
      <c r="Q111" s="49" t="str">
        <f t="shared" si="12"/>
        <v>NO</v>
      </c>
      <c r="R111" s="53" t="str">
        <f t="shared" si="13"/>
        <v>missing value</v>
      </c>
      <c r="S111" s="133">
        <f t="shared" si="10"/>
        <v>-8</v>
      </c>
      <c r="T111" s="78" t="str">
        <f t="shared" si="11"/>
        <v/>
      </c>
      <c r="U111" s="74"/>
      <c r="V111" s="23"/>
      <c r="W111" s="20"/>
    </row>
    <row r="112" spans="1:23">
      <c r="A112" s="164"/>
      <c r="B112" s="460"/>
      <c r="C112" s="106">
        <v>110</v>
      </c>
      <c r="D112" s="92">
        <v>2</v>
      </c>
      <c r="E112" s="93" t="s">
        <v>14</v>
      </c>
      <c r="F112" s="93" t="s">
        <v>17</v>
      </c>
      <c r="G112" s="93">
        <v>6</v>
      </c>
      <c r="H112" s="109">
        <v>2.9999999999999999E-7</v>
      </c>
      <c r="I112" s="94">
        <v>300</v>
      </c>
      <c r="J112" s="94">
        <v>30</v>
      </c>
      <c r="K112" s="94">
        <v>10</v>
      </c>
      <c r="L112" s="204" t="s">
        <v>9</v>
      </c>
      <c r="M112" s="187">
        <v>50</v>
      </c>
      <c r="N112" s="192">
        <v>2</v>
      </c>
      <c r="O112" s="95">
        <f t="shared" si="9"/>
        <v>2</v>
      </c>
      <c r="P112" s="168"/>
      <c r="Q112" s="49" t="str">
        <f t="shared" si="12"/>
        <v>NO</v>
      </c>
      <c r="R112" s="53" t="str">
        <f t="shared" si="13"/>
        <v>missing value</v>
      </c>
      <c r="S112" s="133">
        <f t="shared" si="10"/>
        <v>-8</v>
      </c>
      <c r="T112" s="78" t="str">
        <f t="shared" si="11"/>
        <v/>
      </c>
      <c r="U112" s="74"/>
      <c r="V112" s="23"/>
      <c r="W112" s="20"/>
    </row>
    <row r="113" spans="1:25">
      <c r="A113" s="164"/>
      <c r="B113" s="460"/>
      <c r="C113" s="106">
        <v>111</v>
      </c>
      <c r="D113" s="92">
        <v>3</v>
      </c>
      <c r="E113" s="93" t="s">
        <v>14</v>
      </c>
      <c r="F113" s="93" t="s">
        <v>17</v>
      </c>
      <c r="G113" s="93">
        <v>6</v>
      </c>
      <c r="H113" s="109">
        <v>2.9999999999999999E-7</v>
      </c>
      <c r="I113" s="94">
        <v>300</v>
      </c>
      <c r="J113" s="94">
        <v>30</v>
      </c>
      <c r="K113" s="94">
        <v>10</v>
      </c>
      <c r="L113" s="204" t="s">
        <v>9</v>
      </c>
      <c r="M113" s="187">
        <v>50</v>
      </c>
      <c r="N113" s="192">
        <v>2</v>
      </c>
      <c r="O113" s="95">
        <f t="shared" si="9"/>
        <v>2</v>
      </c>
      <c r="P113" s="168"/>
      <c r="Q113" s="49" t="str">
        <f t="shared" si="12"/>
        <v>NO</v>
      </c>
      <c r="R113" s="53" t="str">
        <f t="shared" si="13"/>
        <v>missing value</v>
      </c>
      <c r="S113" s="133">
        <f t="shared" si="10"/>
        <v>-8</v>
      </c>
      <c r="T113" s="78" t="str">
        <f t="shared" si="11"/>
        <v/>
      </c>
      <c r="U113" s="74"/>
      <c r="V113" s="23"/>
      <c r="W113" s="20"/>
    </row>
    <row r="114" spans="1:25">
      <c r="A114" s="164"/>
      <c r="B114" s="460"/>
      <c r="C114" s="106">
        <v>112</v>
      </c>
      <c r="D114" s="92">
        <v>1</v>
      </c>
      <c r="E114" s="93" t="s">
        <v>14</v>
      </c>
      <c r="F114" s="93" t="s">
        <v>17</v>
      </c>
      <c r="G114" s="93">
        <v>7</v>
      </c>
      <c r="H114" s="109">
        <v>2.9999999999999997E-8</v>
      </c>
      <c r="I114" s="94">
        <v>300</v>
      </c>
      <c r="J114" s="94">
        <v>30</v>
      </c>
      <c r="K114" s="94">
        <v>10</v>
      </c>
      <c r="L114" s="204" t="s">
        <v>9</v>
      </c>
      <c r="M114" s="187">
        <v>50</v>
      </c>
      <c r="N114" s="192">
        <v>2</v>
      </c>
      <c r="O114" s="95">
        <f t="shared" si="9"/>
        <v>2</v>
      </c>
      <c r="P114" s="168"/>
      <c r="Q114" s="49" t="str">
        <f t="shared" si="12"/>
        <v>NO</v>
      </c>
      <c r="R114" s="53" t="str">
        <f t="shared" si="13"/>
        <v>missing value</v>
      </c>
      <c r="S114" s="133">
        <f t="shared" si="10"/>
        <v>-9</v>
      </c>
      <c r="T114" s="78" t="str">
        <f t="shared" si="11"/>
        <v/>
      </c>
      <c r="U114" s="74"/>
      <c r="V114" s="23"/>
      <c r="W114" s="20"/>
    </row>
    <row r="115" spans="1:25">
      <c r="A115" s="164"/>
      <c r="B115" s="460"/>
      <c r="C115" s="106">
        <v>113</v>
      </c>
      <c r="D115" s="92">
        <v>2</v>
      </c>
      <c r="E115" s="93" t="s">
        <v>14</v>
      </c>
      <c r="F115" s="93" t="s">
        <v>17</v>
      </c>
      <c r="G115" s="93">
        <v>7</v>
      </c>
      <c r="H115" s="109">
        <v>2.9999999999999997E-8</v>
      </c>
      <c r="I115" s="94">
        <v>300</v>
      </c>
      <c r="J115" s="94">
        <v>30</v>
      </c>
      <c r="K115" s="94">
        <v>10</v>
      </c>
      <c r="L115" s="204" t="s">
        <v>9</v>
      </c>
      <c r="M115" s="187">
        <v>50</v>
      </c>
      <c r="N115" s="192">
        <v>2</v>
      </c>
      <c r="O115" s="95">
        <f t="shared" si="9"/>
        <v>2</v>
      </c>
      <c r="P115" s="168"/>
      <c r="Q115" s="49" t="str">
        <f t="shared" si="12"/>
        <v>NO</v>
      </c>
      <c r="R115" s="53" t="str">
        <f t="shared" si="13"/>
        <v>missing value</v>
      </c>
      <c r="S115" s="133">
        <f t="shared" si="10"/>
        <v>-9</v>
      </c>
      <c r="T115" s="78" t="str">
        <f t="shared" si="11"/>
        <v/>
      </c>
      <c r="U115" s="74"/>
      <c r="V115" s="23"/>
      <c r="W115" s="20"/>
    </row>
    <row r="116" spans="1:25">
      <c r="A116" s="164"/>
      <c r="B116" s="460"/>
      <c r="C116" s="106">
        <v>114</v>
      </c>
      <c r="D116" s="92">
        <v>3</v>
      </c>
      <c r="E116" s="93" t="s">
        <v>14</v>
      </c>
      <c r="F116" s="93" t="s">
        <v>17</v>
      </c>
      <c r="G116" s="93">
        <v>7</v>
      </c>
      <c r="H116" s="109">
        <v>2.9999999999999997E-8</v>
      </c>
      <c r="I116" s="94">
        <v>300</v>
      </c>
      <c r="J116" s="94">
        <v>30</v>
      </c>
      <c r="K116" s="94">
        <v>10</v>
      </c>
      <c r="L116" s="204" t="s">
        <v>9</v>
      </c>
      <c r="M116" s="187">
        <v>50</v>
      </c>
      <c r="N116" s="192">
        <v>2</v>
      </c>
      <c r="O116" s="95">
        <f t="shared" si="9"/>
        <v>2</v>
      </c>
      <c r="P116" s="168"/>
      <c r="Q116" s="49" t="str">
        <f t="shared" si="12"/>
        <v>NO</v>
      </c>
      <c r="R116" s="53" t="str">
        <f t="shared" si="13"/>
        <v>missing value</v>
      </c>
      <c r="S116" s="133">
        <f t="shared" si="10"/>
        <v>-9</v>
      </c>
      <c r="T116" s="78" t="str">
        <f t="shared" si="11"/>
        <v/>
      </c>
      <c r="U116" s="74"/>
      <c r="V116" s="23"/>
      <c r="W116" s="20"/>
    </row>
    <row r="117" spans="1:25">
      <c r="A117" s="164"/>
      <c r="B117" s="460"/>
      <c r="C117" s="106">
        <v>115</v>
      </c>
      <c r="D117" s="92">
        <v>1</v>
      </c>
      <c r="E117" s="93" t="s">
        <v>14</v>
      </c>
      <c r="F117" s="93" t="s">
        <v>17</v>
      </c>
      <c r="G117" s="93">
        <v>8</v>
      </c>
      <c r="H117" s="109">
        <v>3E-9</v>
      </c>
      <c r="I117" s="94">
        <v>300</v>
      </c>
      <c r="J117" s="94">
        <v>30</v>
      </c>
      <c r="K117" s="94">
        <v>10</v>
      </c>
      <c r="L117" s="204" t="s">
        <v>9</v>
      </c>
      <c r="M117" s="187">
        <v>50</v>
      </c>
      <c r="N117" s="192">
        <v>2</v>
      </c>
      <c r="O117" s="95">
        <f t="shared" si="9"/>
        <v>2</v>
      </c>
      <c r="P117" s="168"/>
      <c r="Q117" s="49" t="str">
        <f t="shared" si="12"/>
        <v>NO</v>
      </c>
      <c r="R117" s="53" t="str">
        <f t="shared" si="13"/>
        <v>missing value</v>
      </c>
      <c r="S117" s="133">
        <f t="shared" si="10"/>
        <v>-10</v>
      </c>
      <c r="T117" s="78" t="str">
        <f t="shared" si="11"/>
        <v/>
      </c>
      <c r="U117" s="74"/>
      <c r="V117" s="23"/>
      <c r="W117" s="20"/>
    </row>
    <row r="118" spans="1:25">
      <c r="A118" s="164"/>
      <c r="B118" s="460"/>
      <c r="C118" s="106">
        <v>116</v>
      </c>
      <c r="D118" s="92">
        <v>2</v>
      </c>
      <c r="E118" s="93" t="s">
        <v>14</v>
      </c>
      <c r="F118" s="93" t="s">
        <v>17</v>
      </c>
      <c r="G118" s="93">
        <v>8</v>
      </c>
      <c r="H118" s="109">
        <v>3E-9</v>
      </c>
      <c r="I118" s="94">
        <v>300</v>
      </c>
      <c r="J118" s="94">
        <v>30</v>
      </c>
      <c r="K118" s="94">
        <v>10</v>
      </c>
      <c r="L118" s="204" t="s">
        <v>9</v>
      </c>
      <c r="M118" s="187">
        <v>50</v>
      </c>
      <c r="N118" s="192">
        <v>2</v>
      </c>
      <c r="O118" s="95">
        <f t="shared" si="9"/>
        <v>2</v>
      </c>
      <c r="P118" s="168"/>
      <c r="Q118" s="49" t="str">
        <f t="shared" si="12"/>
        <v>NO</v>
      </c>
      <c r="R118" s="53" t="str">
        <f t="shared" si="13"/>
        <v>missing value</v>
      </c>
      <c r="S118" s="133">
        <f t="shared" si="10"/>
        <v>-10</v>
      </c>
      <c r="T118" s="78" t="str">
        <f t="shared" si="11"/>
        <v/>
      </c>
      <c r="U118" s="74"/>
      <c r="V118" s="23"/>
      <c r="W118" s="20"/>
    </row>
    <row r="119" spans="1:25" ht="13.5" thickBot="1">
      <c r="A119" s="165"/>
      <c r="B119" s="461"/>
      <c r="C119" s="107">
        <v>117</v>
      </c>
      <c r="D119" s="97">
        <v>3</v>
      </c>
      <c r="E119" s="98" t="s">
        <v>14</v>
      </c>
      <c r="F119" s="98" t="s">
        <v>17</v>
      </c>
      <c r="G119" s="98">
        <v>8</v>
      </c>
      <c r="H119" s="116">
        <v>3E-9</v>
      </c>
      <c r="I119" s="99">
        <v>300</v>
      </c>
      <c r="J119" s="99">
        <v>30</v>
      </c>
      <c r="K119" s="99">
        <v>10</v>
      </c>
      <c r="L119" s="208" t="s">
        <v>9</v>
      </c>
      <c r="M119" s="188">
        <v>50</v>
      </c>
      <c r="N119" s="193">
        <v>2</v>
      </c>
      <c r="O119" s="100">
        <f t="shared" si="9"/>
        <v>2</v>
      </c>
      <c r="P119" s="169"/>
      <c r="Q119" s="51" t="str">
        <f t="shared" si="12"/>
        <v>NO</v>
      </c>
      <c r="R119" s="52" t="str">
        <f t="shared" si="13"/>
        <v>missing value</v>
      </c>
      <c r="S119" s="134">
        <f t="shared" si="10"/>
        <v>-10</v>
      </c>
      <c r="T119" s="79" t="str">
        <f t="shared" si="11"/>
        <v/>
      </c>
      <c r="U119" s="74"/>
      <c r="V119" s="23"/>
      <c r="W119" s="20"/>
    </row>
    <row r="120" spans="1:25">
      <c r="A120" s="163"/>
      <c r="B120" s="459"/>
      <c r="C120" s="105">
        <v>121</v>
      </c>
      <c r="D120" s="87">
        <v>1</v>
      </c>
      <c r="E120" s="87" t="s">
        <v>22</v>
      </c>
      <c r="F120" s="88" t="s">
        <v>7</v>
      </c>
      <c r="G120" s="88">
        <v>0</v>
      </c>
      <c r="H120" s="64" t="s">
        <v>9</v>
      </c>
      <c r="I120" s="89">
        <v>300</v>
      </c>
      <c r="J120" s="89">
        <v>30</v>
      </c>
      <c r="K120" s="89">
        <v>10</v>
      </c>
      <c r="L120" s="200">
        <v>10</v>
      </c>
      <c r="M120" s="186">
        <v>50</v>
      </c>
      <c r="N120" s="194">
        <v>2</v>
      </c>
      <c r="O120" s="90">
        <f t="shared" si="9"/>
        <v>2</v>
      </c>
      <c r="P120" s="172"/>
      <c r="Q120" s="47" t="str">
        <f t="shared" si="12"/>
        <v>NO</v>
      </c>
      <c r="R120" s="48" t="str">
        <f t="shared" si="13"/>
        <v>missing value</v>
      </c>
      <c r="S120" s="135" t="s">
        <v>9</v>
      </c>
      <c r="T120" s="77" t="str">
        <f t="shared" si="11"/>
        <v/>
      </c>
      <c r="U120" s="74"/>
      <c r="V120" s="23"/>
      <c r="W120" s="23"/>
      <c r="X120" s="22"/>
      <c r="Y120" s="34"/>
    </row>
    <row r="121" spans="1:25">
      <c r="A121" s="164"/>
      <c r="B121" s="460"/>
      <c r="C121" s="106">
        <v>122</v>
      </c>
      <c r="D121" s="92">
        <v>2</v>
      </c>
      <c r="E121" s="92" t="s">
        <v>22</v>
      </c>
      <c r="F121" s="93" t="s">
        <v>7</v>
      </c>
      <c r="G121" s="93">
        <v>0</v>
      </c>
      <c r="H121" s="66" t="s">
        <v>9</v>
      </c>
      <c r="I121" s="94">
        <v>300</v>
      </c>
      <c r="J121" s="94">
        <v>30</v>
      </c>
      <c r="K121" s="94">
        <v>10</v>
      </c>
      <c r="L121" s="201">
        <v>10</v>
      </c>
      <c r="M121" s="187">
        <v>50</v>
      </c>
      <c r="N121" s="192">
        <v>2</v>
      </c>
      <c r="O121" s="95">
        <f t="shared" si="9"/>
        <v>2</v>
      </c>
      <c r="P121" s="171"/>
      <c r="Q121" s="49" t="str">
        <f t="shared" si="12"/>
        <v>NO</v>
      </c>
      <c r="R121" s="53" t="str">
        <f t="shared" si="13"/>
        <v>missing value</v>
      </c>
      <c r="S121" s="136" t="s">
        <v>9</v>
      </c>
      <c r="T121" s="78" t="str">
        <f t="shared" si="11"/>
        <v/>
      </c>
      <c r="U121" s="74"/>
      <c r="V121" s="23"/>
      <c r="W121" s="23"/>
      <c r="X121" s="22"/>
      <c r="Y121" s="34"/>
    </row>
    <row r="122" spans="1:25" ht="13.5" thickBot="1">
      <c r="A122" s="165"/>
      <c r="B122" s="461"/>
      <c r="C122" s="107">
        <v>123</v>
      </c>
      <c r="D122" s="97">
        <v>3</v>
      </c>
      <c r="E122" s="97" t="s">
        <v>22</v>
      </c>
      <c r="F122" s="98" t="s">
        <v>7</v>
      </c>
      <c r="G122" s="98">
        <v>0</v>
      </c>
      <c r="H122" s="68" t="s">
        <v>9</v>
      </c>
      <c r="I122" s="99">
        <v>300</v>
      </c>
      <c r="J122" s="99">
        <v>30</v>
      </c>
      <c r="K122" s="99">
        <v>10</v>
      </c>
      <c r="L122" s="202">
        <v>10</v>
      </c>
      <c r="M122" s="188">
        <v>50</v>
      </c>
      <c r="N122" s="193">
        <v>2</v>
      </c>
      <c r="O122" s="100">
        <f t="shared" si="9"/>
        <v>2</v>
      </c>
      <c r="P122" s="169"/>
      <c r="Q122" s="51" t="str">
        <f t="shared" si="12"/>
        <v>NO</v>
      </c>
      <c r="R122" s="52" t="str">
        <f t="shared" si="13"/>
        <v>missing value</v>
      </c>
      <c r="S122" s="137" t="s">
        <v>9</v>
      </c>
      <c r="T122" s="79" t="str">
        <f t="shared" si="11"/>
        <v/>
      </c>
      <c r="U122" s="74"/>
      <c r="V122" s="22"/>
      <c r="W122" s="22"/>
      <c r="X122" s="22"/>
      <c r="Y122" s="34"/>
    </row>
    <row r="123" spans="1:25">
      <c r="A123" s="163"/>
      <c r="B123" s="459"/>
      <c r="C123" s="105">
        <v>124</v>
      </c>
      <c r="D123" s="87">
        <v>1</v>
      </c>
      <c r="E123" s="87" t="s">
        <v>53</v>
      </c>
      <c r="F123" s="88" t="s">
        <v>4</v>
      </c>
      <c r="G123" s="88">
        <v>1</v>
      </c>
      <c r="H123" s="101">
        <v>1.0000000000000001E-5</v>
      </c>
      <c r="I123" s="89">
        <v>300</v>
      </c>
      <c r="J123" s="89">
        <v>30</v>
      </c>
      <c r="K123" s="89">
        <v>30</v>
      </c>
      <c r="L123" s="203" t="s">
        <v>9</v>
      </c>
      <c r="M123" s="186">
        <v>50</v>
      </c>
      <c r="N123" s="194">
        <v>2</v>
      </c>
      <c r="O123" s="90">
        <f t="shared" si="9"/>
        <v>2</v>
      </c>
      <c r="P123" s="167"/>
      <c r="Q123" s="47" t="str">
        <f t="shared" si="12"/>
        <v>NO</v>
      </c>
      <c r="R123" s="48" t="str">
        <f t="shared" si="13"/>
        <v>missing value</v>
      </c>
      <c r="S123" s="197">
        <f>LOG(K123*H123/I123)</f>
        <v>-6</v>
      </c>
      <c r="T123" s="77" t="str">
        <f t="shared" si="11"/>
        <v/>
      </c>
      <c r="U123" s="74"/>
      <c r="V123" s="22"/>
      <c r="W123" s="22"/>
      <c r="X123" s="22"/>
      <c r="Y123" s="34"/>
    </row>
    <row r="124" spans="1:25">
      <c r="A124" s="164"/>
      <c r="B124" s="460"/>
      <c r="C124" s="106">
        <v>125</v>
      </c>
      <c r="D124" s="92">
        <v>2</v>
      </c>
      <c r="E124" s="92" t="s">
        <v>53</v>
      </c>
      <c r="F124" s="93" t="s">
        <v>4</v>
      </c>
      <c r="G124" s="93">
        <v>1</v>
      </c>
      <c r="H124" s="102">
        <v>1.0000000000000001E-5</v>
      </c>
      <c r="I124" s="94">
        <v>300</v>
      </c>
      <c r="J124" s="94">
        <v>30</v>
      </c>
      <c r="K124" s="94">
        <v>30</v>
      </c>
      <c r="L124" s="204" t="s">
        <v>9</v>
      </c>
      <c r="M124" s="187">
        <v>50</v>
      </c>
      <c r="N124" s="192">
        <v>2</v>
      </c>
      <c r="O124" s="95">
        <f t="shared" si="9"/>
        <v>2</v>
      </c>
      <c r="P124" s="168"/>
      <c r="Q124" s="49" t="str">
        <f t="shared" si="12"/>
        <v>NO</v>
      </c>
      <c r="R124" s="53" t="str">
        <f t="shared" si="13"/>
        <v>missing value</v>
      </c>
      <c r="S124" s="198">
        <f t="shared" ref="S124:S125" si="14">LOG(K124*H124/I124)</f>
        <v>-6</v>
      </c>
      <c r="T124" s="78" t="str">
        <f t="shared" si="11"/>
        <v/>
      </c>
      <c r="U124" s="74"/>
      <c r="V124" s="22"/>
      <c r="W124" s="22"/>
      <c r="X124" s="22"/>
      <c r="Y124" s="34"/>
    </row>
    <row r="125" spans="1:25" ht="13.5" thickBot="1">
      <c r="A125" s="165"/>
      <c r="B125" s="461"/>
      <c r="C125" s="107">
        <v>126</v>
      </c>
      <c r="D125" s="97">
        <v>3</v>
      </c>
      <c r="E125" s="97" t="s">
        <v>53</v>
      </c>
      <c r="F125" s="98" t="s">
        <v>4</v>
      </c>
      <c r="G125" s="98">
        <v>1</v>
      </c>
      <c r="H125" s="104">
        <v>1.0000000000000001E-5</v>
      </c>
      <c r="I125" s="99">
        <v>300</v>
      </c>
      <c r="J125" s="99">
        <v>30</v>
      </c>
      <c r="K125" s="99">
        <v>30</v>
      </c>
      <c r="L125" s="208" t="s">
        <v>9</v>
      </c>
      <c r="M125" s="188">
        <v>50</v>
      </c>
      <c r="N125" s="193">
        <v>2</v>
      </c>
      <c r="O125" s="100">
        <f t="shared" si="9"/>
        <v>2</v>
      </c>
      <c r="P125" s="169"/>
      <c r="Q125" s="51" t="str">
        <f t="shared" si="12"/>
        <v>NO</v>
      </c>
      <c r="R125" s="52" t="str">
        <f t="shared" si="13"/>
        <v>missing value</v>
      </c>
      <c r="S125" s="199">
        <f t="shared" si="14"/>
        <v>-6</v>
      </c>
      <c r="T125" s="79" t="str">
        <f t="shared" si="11"/>
        <v/>
      </c>
      <c r="U125" s="74"/>
      <c r="V125" s="22"/>
      <c r="W125" s="22"/>
      <c r="X125" s="22"/>
      <c r="Y125" s="34"/>
    </row>
    <row r="126" spans="1:25">
      <c r="A126" s="163"/>
      <c r="B126" s="459"/>
      <c r="C126" s="105">
        <v>127</v>
      </c>
      <c r="D126" s="87">
        <v>1</v>
      </c>
      <c r="E126" s="87" t="s">
        <v>25</v>
      </c>
      <c r="F126" s="88" t="s">
        <v>3</v>
      </c>
      <c r="G126" s="70"/>
      <c r="H126" s="65" t="s">
        <v>9</v>
      </c>
      <c r="I126" s="65" t="s">
        <v>9</v>
      </c>
      <c r="J126" s="89">
        <v>30</v>
      </c>
      <c r="K126" s="65" t="s">
        <v>9</v>
      </c>
      <c r="L126" s="65"/>
      <c r="M126" s="65" t="s">
        <v>9</v>
      </c>
      <c r="N126" s="65" t="s">
        <v>9</v>
      </c>
      <c r="O126" s="117">
        <f>J126/1000</f>
        <v>0.03</v>
      </c>
      <c r="P126" s="167"/>
      <c r="Q126" s="47" t="str">
        <f t="shared" si="12"/>
        <v>NO</v>
      </c>
      <c r="R126" s="48" t="str">
        <f t="shared" si="13"/>
        <v>missing value</v>
      </c>
      <c r="S126" s="135" t="s">
        <v>9</v>
      </c>
      <c r="T126" s="77" t="str">
        <f>IF(Q126&lt;&gt;"NO",P126,"")</f>
        <v/>
      </c>
      <c r="U126" s="74"/>
      <c r="V126" s="22"/>
      <c r="W126" s="22"/>
      <c r="X126" s="22"/>
      <c r="Y126" s="34"/>
    </row>
    <row r="127" spans="1:25">
      <c r="A127" s="164"/>
      <c r="B127" s="460"/>
      <c r="C127" s="106">
        <v>128</v>
      </c>
      <c r="D127" s="92">
        <v>2</v>
      </c>
      <c r="E127" s="92" t="s">
        <v>25</v>
      </c>
      <c r="F127" s="93" t="s">
        <v>3</v>
      </c>
      <c r="G127" s="71"/>
      <c r="H127" s="67" t="s">
        <v>9</v>
      </c>
      <c r="I127" s="67" t="s">
        <v>9</v>
      </c>
      <c r="J127" s="94">
        <v>30</v>
      </c>
      <c r="K127" s="67" t="s">
        <v>9</v>
      </c>
      <c r="L127" s="67"/>
      <c r="M127" s="67" t="s">
        <v>9</v>
      </c>
      <c r="N127" s="67" t="s">
        <v>9</v>
      </c>
      <c r="O127" s="118">
        <f t="shared" ref="O127:O131" si="15">J127/1000</f>
        <v>0.03</v>
      </c>
      <c r="P127" s="168"/>
      <c r="Q127" s="49" t="str">
        <f t="shared" si="12"/>
        <v>NO</v>
      </c>
      <c r="R127" s="53" t="str">
        <f t="shared" si="13"/>
        <v>missing value</v>
      </c>
      <c r="S127" s="136" t="s">
        <v>9</v>
      </c>
      <c r="T127" s="78" t="str">
        <f t="shared" ref="T127:T131" si="16">IF(Q127&lt;&gt;"NO",P127,"")</f>
        <v/>
      </c>
      <c r="U127" s="74"/>
      <c r="V127" s="22"/>
      <c r="W127" s="22"/>
      <c r="X127" s="22"/>
      <c r="Y127" s="34"/>
    </row>
    <row r="128" spans="1:25">
      <c r="A128" s="164"/>
      <c r="B128" s="460"/>
      <c r="C128" s="106">
        <v>129</v>
      </c>
      <c r="D128" s="92">
        <v>3</v>
      </c>
      <c r="E128" s="92" t="s">
        <v>25</v>
      </c>
      <c r="F128" s="93" t="s">
        <v>3</v>
      </c>
      <c r="G128" s="71"/>
      <c r="H128" s="67" t="s">
        <v>9</v>
      </c>
      <c r="I128" s="67" t="s">
        <v>9</v>
      </c>
      <c r="J128" s="94">
        <v>30</v>
      </c>
      <c r="K128" s="67" t="s">
        <v>9</v>
      </c>
      <c r="L128" s="67"/>
      <c r="M128" s="67" t="s">
        <v>9</v>
      </c>
      <c r="N128" s="67" t="s">
        <v>9</v>
      </c>
      <c r="O128" s="118">
        <f t="shared" si="15"/>
        <v>0.03</v>
      </c>
      <c r="P128" s="168"/>
      <c r="Q128" s="49" t="str">
        <f t="shared" si="12"/>
        <v>NO</v>
      </c>
      <c r="R128" s="53" t="str">
        <f t="shared" si="13"/>
        <v>missing value</v>
      </c>
      <c r="S128" s="136" t="s">
        <v>9</v>
      </c>
      <c r="T128" s="78" t="str">
        <f t="shared" si="16"/>
        <v/>
      </c>
      <c r="U128" s="74"/>
      <c r="V128" s="22"/>
      <c r="W128" s="22"/>
      <c r="X128" s="22"/>
      <c r="Y128" s="34"/>
    </row>
    <row r="129" spans="1:25">
      <c r="A129" s="164"/>
      <c r="B129" s="460"/>
      <c r="C129" s="106">
        <v>130</v>
      </c>
      <c r="D129" s="92">
        <v>1</v>
      </c>
      <c r="E129" s="92" t="s">
        <v>25</v>
      </c>
      <c r="F129" s="93" t="s">
        <v>3</v>
      </c>
      <c r="G129" s="71"/>
      <c r="H129" s="67" t="s">
        <v>9</v>
      </c>
      <c r="I129" s="67" t="s">
        <v>9</v>
      </c>
      <c r="J129" s="94">
        <v>30</v>
      </c>
      <c r="K129" s="67" t="s">
        <v>9</v>
      </c>
      <c r="L129" s="67"/>
      <c r="M129" s="67" t="s">
        <v>9</v>
      </c>
      <c r="N129" s="67" t="s">
        <v>9</v>
      </c>
      <c r="O129" s="118">
        <f t="shared" si="15"/>
        <v>0.03</v>
      </c>
      <c r="P129" s="168"/>
      <c r="Q129" s="49" t="str">
        <f t="shared" si="12"/>
        <v>NO</v>
      </c>
      <c r="R129" s="53" t="str">
        <f t="shared" si="13"/>
        <v>missing value</v>
      </c>
      <c r="S129" s="136" t="s">
        <v>9</v>
      </c>
      <c r="T129" s="78" t="str">
        <f t="shared" si="16"/>
        <v/>
      </c>
      <c r="U129" s="74"/>
      <c r="V129" s="22"/>
      <c r="W129" s="22"/>
      <c r="X129" s="22"/>
      <c r="Y129" s="34"/>
    </row>
    <row r="130" spans="1:25">
      <c r="A130" s="164"/>
      <c r="B130" s="460"/>
      <c r="C130" s="106">
        <v>131</v>
      </c>
      <c r="D130" s="92">
        <v>2</v>
      </c>
      <c r="E130" s="92" t="s">
        <v>25</v>
      </c>
      <c r="F130" s="93" t="s">
        <v>3</v>
      </c>
      <c r="G130" s="71"/>
      <c r="H130" s="67" t="s">
        <v>9</v>
      </c>
      <c r="I130" s="67" t="s">
        <v>9</v>
      </c>
      <c r="J130" s="94">
        <v>30</v>
      </c>
      <c r="K130" s="67" t="s">
        <v>9</v>
      </c>
      <c r="L130" s="67"/>
      <c r="M130" s="67" t="s">
        <v>9</v>
      </c>
      <c r="N130" s="67" t="s">
        <v>9</v>
      </c>
      <c r="O130" s="118">
        <f t="shared" si="15"/>
        <v>0.03</v>
      </c>
      <c r="P130" s="168"/>
      <c r="Q130" s="49" t="str">
        <f t="shared" si="12"/>
        <v>NO</v>
      </c>
      <c r="R130" s="53" t="str">
        <f t="shared" si="13"/>
        <v>missing value</v>
      </c>
      <c r="S130" s="136" t="s">
        <v>9</v>
      </c>
      <c r="T130" s="78" t="str">
        <f t="shared" si="16"/>
        <v/>
      </c>
      <c r="U130" s="74"/>
      <c r="V130" s="22"/>
      <c r="W130" s="22"/>
      <c r="X130" s="22"/>
      <c r="Y130" s="34"/>
    </row>
    <row r="131" spans="1:25" ht="13.5" thickBot="1">
      <c r="A131" s="165"/>
      <c r="B131" s="461"/>
      <c r="C131" s="107">
        <v>132</v>
      </c>
      <c r="D131" s="97">
        <v>3</v>
      </c>
      <c r="E131" s="97" t="s">
        <v>25</v>
      </c>
      <c r="F131" s="98" t="s">
        <v>3</v>
      </c>
      <c r="G131" s="72"/>
      <c r="H131" s="69" t="s">
        <v>9</v>
      </c>
      <c r="I131" s="69" t="s">
        <v>9</v>
      </c>
      <c r="J131" s="99">
        <v>30</v>
      </c>
      <c r="K131" s="69" t="s">
        <v>9</v>
      </c>
      <c r="L131" s="69"/>
      <c r="M131" s="69" t="s">
        <v>9</v>
      </c>
      <c r="N131" s="69" t="s">
        <v>9</v>
      </c>
      <c r="O131" s="119">
        <f t="shared" si="15"/>
        <v>0.03</v>
      </c>
      <c r="P131" s="169"/>
      <c r="Q131" s="51" t="str">
        <f t="shared" si="12"/>
        <v>NO</v>
      </c>
      <c r="R131" s="52" t="str">
        <f>IF(ISNUMBER(P131)=FALSE,"missing value","")</f>
        <v>missing value</v>
      </c>
      <c r="S131" s="137" t="s">
        <v>9</v>
      </c>
      <c r="T131" s="79" t="str">
        <f t="shared" si="16"/>
        <v/>
      </c>
      <c r="U131" s="74"/>
      <c r="V131" s="22"/>
      <c r="W131" s="22"/>
      <c r="X131" s="22"/>
      <c r="Y131" s="34"/>
    </row>
    <row r="132" spans="1:25">
      <c r="U132" s="43"/>
      <c r="V132" s="22"/>
    </row>
  </sheetData>
  <sheetProtection formatCells="0" formatColumns="0" formatRows="0"/>
  <mergeCells count="1">
    <mergeCell ref="A1:T1"/>
  </mergeCells>
  <phoneticPr fontId="6" type="noConversion"/>
  <conditionalFormatting sqref="W56:W71 W77:W121 W3:W50">
    <cfRule type="cellIs" dxfId="2" priority="7" stopIfTrue="1" operator="greaterThan">
      <formula>105</formula>
    </cfRule>
    <cfRule type="cellIs" dxfId="1" priority="8" stopIfTrue="1" operator="lessThan">
      <formula>0.95</formula>
    </cfRule>
  </conditionalFormatting>
  <conditionalFormatting sqref="V77:V121 V3:V71">
    <cfRule type="expression" dxfId="0" priority="9" stopIfTrue="1">
      <formula>OR(V3&gt;105,V3&lt;0.95)</formula>
    </cfRule>
  </conditionalFormatting>
  <printOptions horizontalCentered="1"/>
  <pageMargins left="0.5" right="0.39" top="0.52" bottom="1" header="0.5" footer="0.5"/>
  <pageSetup scale="41" fitToHeight="4" orientation="portrait" r:id="rId1"/>
  <headerFooter alignWithMargins="0">
    <oddFooter>&amp;L&amp;12&amp;F&amp;R&amp;12&amp;D</oddFooter>
  </headerFooter>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 </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Satn Run ID Information</vt:lpstr>
      <vt:lpstr>Saturation Data</vt:lpstr>
      <vt:lpstr>Compet Run ID Information</vt:lpstr>
      <vt:lpstr>Compet Data</vt:lpstr>
      <vt:lpstr>'Compet Run ID Information'!Print_Area</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cp:keywords/>
  <dc:description/>
  <cp:lastModifiedBy/>
  <cp:revision>0</cp:revision>
  <cp:lastPrinted>2010-08-10T15:16:23Z</cp:lastPrinted>
  <dcterms:created xsi:type="dcterms:W3CDTF">1980-01-01T07:00:00Z</dcterms:created>
  <dcterms:modified xsi:type="dcterms:W3CDTF">2011-09-20T18:03:37Z</dcterms:modified>
  <cp:category/>
</cp:coreProperties>
</file>